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ccount Scorer" sheetId="1" state="visible" r:id="rId1"/>
    <sheet name="Scoring Model" sheetId="2" state="visible" r:id="rId2"/>
    <sheet name="Score Decay" sheetId="3" state="visible" r:id="rId3"/>
    <sheet name="Stage Mapping" sheetId="4" state="visible" r:id="rId4"/>
    <sheet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5BD675"/>
    </font>
    <font>
      <b val="1"/>
      <color rgb="001A1A1A"/>
      <sz val="14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2D2D2D"/>
        <bgColor rgb="002D2D2D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wrapText="1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2" fillId="0" borderId="1" pivotButton="0" quotePrefix="0" xfId="0"/>
    <xf numFmtId="9" fontId="0" fillId="0" borderId="1" pivotButton="0" quotePrefix="0" xfId="0"/>
    <xf numFmtId="0" fontId="3" fillId="0" borderId="1" pivotButton="0" quotePrefix="0" xfId="0"/>
    <xf numFmtId="0" fontId="4" fillId="0" borderId="0" pivotButton="0" quotePrefix="0" xfId="0"/>
    <xf numFmtId="0" fontId="1" fillId="2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B5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4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2" customWidth="1" min="26" max="26"/>
    <col width="12" customWidth="1" min="27" max="27"/>
    <col width="14" customWidth="1" min="28" max="28"/>
  </cols>
  <sheetData>
    <row r="1">
      <c r="A1" s="1" t="inlineStr">
        <is>
          <t>Account Name</t>
        </is>
      </c>
      <c r="B1" s="1" t="inlineStr">
        <is>
          <t>Domain</t>
        </is>
      </c>
      <c r="C1" s="1" t="inlineStr">
        <is>
          <t>LI Impressions</t>
        </is>
      </c>
      <c r="D1" s="1" t="inlineStr">
        <is>
          <t>LI Clicks</t>
        </is>
      </c>
      <c r="E1" s="1" t="inlineStr">
        <is>
          <t>Website Visits</t>
        </is>
      </c>
      <c r="F1" s="1" t="inlineStr">
        <is>
          <t>High Intent Page (Y/N)</t>
        </is>
      </c>
      <c r="G1" s="1" t="inlineStr">
        <is>
          <t>Email Opens (Y/N)</t>
        </is>
      </c>
      <c r="H1" s="1" t="inlineStr">
        <is>
          <t>Email Clicks (Y/N)</t>
        </is>
      </c>
      <c r="I1" s="1" t="inlineStr">
        <is>
          <t>Pricing Page (Y/N)</t>
        </is>
      </c>
      <c r="J1" s="1" t="inlineStr">
        <is>
          <t>Demo Page (Y/N)</t>
        </is>
      </c>
      <c r="K1" s="1" t="inlineStr">
        <is>
          <t>Product Tour (Y/N)</t>
        </is>
      </c>
      <c r="L1" s="1" t="inlineStr">
        <is>
          <t>HG Insights Score</t>
        </is>
      </c>
      <c r="M1" s="1" t="inlineStr">
        <is>
          <t>ZoomInfo Score</t>
        </is>
      </c>
      <c r="N1" s="1" t="inlineStr">
        <is>
          <t>Contacts Engaged</t>
        </is>
      </c>
      <c r="O1" s="1" t="inlineStr">
        <is>
          <t>Director+ (Y/N)</t>
        </is>
      </c>
      <c r="P1" s="1" t="inlineStr">
        <is>
          <t>VP+ (Y/N)</t>
        </is>
      </c>
      <c r="Q1" s="1" t="inlineStr">
        <is>
          <t>Outbound Reply (Y/N)</t>
        </is>
      </c>
      <c r="R1" s="1" t="inlineStr">
        <is>
          <t>Last Activity Date</t>
        </is>
      </c>
      <c r="S1" s="1" t="inlineStr">
        <is>
          <t>Engagement</t>
        </is>
      </c>
      <c r="T1" s="1" t="inlineStr">
        <is>
          <t>High Intent</t>
        </is>
      </c>
      <c r="U1" s="1" t="inlineStr">
        <is>
          <t>Intent Data</t>
        </is>
      </c>
      <c r="V1" s="1" t="inlineStr">
        <is>
          <t>Buying Group</t>
        </is>
      </c>
      <c r="W1" s="1" t="inlineStr">
        <is>
          <t>Sales Ready</t>
        </is>
      </c>
      <c r="X1" s="1" t="inlineStr">
        <is>
          <t>RAW SCORE</t>
        </is>
      </c>
      <c r="Y1" s="1" t="inlineStr">
        <is>
          <t>Days Since</t>
        </is>
      </c>
      <c r="Z1" s="1" t="inlineStr">
        <is>
          <t>Decay %</t>
        </is>
      </c>
      <c r="AA1" s="1" t="inlineStr">
        <is>
          <t>FINAL SCORE</t>
        </is>
      </c>
      <c r="AB1" s="1" t="inlineStr">
        <is>
          <t>Stage</t>
        </is>
      </c>
    </row>
    <row r="2">
      <c r="A2" s="2" t="inlineStr">
        <is>
          <t>Example Corp</t>
        </is>
      </c>
      <c r="B2" s="2" t="inlineStr">
        <is>
          <t>example.com</t>
        </is>
      </c>
      <c r="C2" s="2" t="n">
        <v>150</v>
      </c>
      <c r="D2" s="2" t="n">
        <v>12</v>
      </c>
      <c r="E2" s="2" t="n">
        <v>5</v>
      </c>
      <c r="F2" s="2" t="inlineStr">
        <is>
          <t>Y</t>
        </is>
      </c>
      <c r="G2" s="2" t="inlineStr">
        <is>
          <t>Y</t>
        </is>
      </c>
      <c r="H2" s="2" t="inlineStr">
        <is>
          <t>Y</t>
        </is>
      </c>
      <c r="I2" s="2" t="inlineStr">
        <is>
          <t>Y</t>
        </is>
      </c>
      <c r="J2" s="2" t="inlineStr">
        <is>
          <t>N</t>
        </is>
      </c>
      <c r="K2" s="2" t="inlineStr">
        <is>
          <t>Y</t>
        </is>
      </c>
      <c r="L2" s="2" t="n">
        <v>65</v>
      </c>
      <c r="M2" s="2" t="n">
        <v>55</v>
      </c>
      <c r="N2" s="2" t="n">
        <v>3</v>
      </c>
      <c r="O2" s="2" t="inlineStr">
        <is>
          <t>Y</t>
        </is>
      </c>
      <c r="P2" s="2" t="inlineStr">
        <is>
          <t>N</t>
        </is>
      </c>
      <c r="Q2" s="2" t="inlineStr">
        <is>
          <t>N</t>
        </is>
      </c>
      <c r="R2" s="2" t="inlineStr">
        <is>
          <t>2026-02-01</t>
        </is>
      </c>
      <c r="S2" s="3">
        <f>MIN(30, IF(C2&gt;=200,15,IF(C2&gt;=100,10,IF(C2&gt;=40,5,0)))+IF(D2&gt;=20,15,IF(D2&gt;=10,10,IF(D2&gt;=5,5,0)))+IF(E2&gt;=3,10,IF(E2&gt;=1,5,0))+IF(G2="Y",5,0)+IF(H2="Y",5,0))</f>
        <v/>
      </c>
      <c r="T2" s="3">
        <f>MIN(25, IF(F2="Y",10,0)+IF(I2="Y",15,0)+IF(J2="Y",15,0)+IF(K2="Y",10,0))</f>
        <v/>
      </c>
      <c r="U2" s="3">
        <f>MAX(IF(L2&gt;=70,15,IF(L2&gt;=50,10,IF(L2&gt;=20,5,0))),IF(M2&gt;=70,15,IF(M2&gt;=50,10,IF(M2&gt;=20,5,0))))</f>
        <v/>
      </c>
      <c r="V2" s="3">
        <f>MIN(15, IF(N2&gt;=3,10,IF(N2&gt;=2,5,0))+IF(O2="Y",10,0)+IF(P2="Y",5,0))</f>
        <v/>
      </c>
      <c r="W2" s="3">
        <f>IF(Q2="Y",10,0)</f>
        <v/>
      </c>
      <c r="X2" s="4">
        <f>S2+T2+U2+V2+W2</f>
        <v/>
      </c>
      <c r="Y2" s="3">
        <f>IF(R2="","",TODAY()-R2)</f>
        <v/>
      </c>
      <c r="Z2" s="5">
        <f>IF(Y2="","",IF(Y2&lt;=90,1,IF(Y2&lt;=120,0.7,IF(Y2&lt;=150,0.4,IF(Y2&lt;=200,0.1,0)))))</f>
        <v/>
      </c>
      <c r="AA2" s="6">
        <f>IF(X2="","",ROUND(X2*Z2,0))</f>
        <v/>
      </c>
      <c r="AB2" s="3">
        <f>IF(AA2="","",IF(AA2&gt;=70,"SQA",IF(AA2&gt;=50,"XQA",IF(AA2&gt;=25,"Consideration",IF(AA2&gt;=10,"Awareness","Identified")))))</f>
        <v/>
      </c>
    </row>
    <row r="3">
      <c r="A3" s="2" t="inlineStr">
        <is>
          <t>Acme Industries</t>
        </is>
      </c>
      <c r="B3" s="2" t="inlineStr">
        <is>
          <t>acme.com</t>
        </is>
      </c>
      <c r="C3" s="2" t="n">
        <v>80</v>
      </c>
      <c r="D3" s="2" t="n">
        <v>6</v>
      </c>
      <c r="E3" s="2" t="n">
        <v>2</v>
      </c>
      <c r="F3" s="2" t="inlineStr">
        <is>
          <t>N</t>
        </is>
      </c>
      <c r="G3" s="2" t="inlineStr">
        <is>
          <t>Y</t>
        </is>
      </c>
      <c r="H3" s="2" t="inlineStr">
        <is>
          <t>N</t>
        </is>
      </c>
      <c r="I3" s="2" t="inlineStr">
        <is>
          <t>N</t>
        </is>
      </c>
      <c r="J3" s="2" t="inlineStr">
        <is>
          <t>N</t>
        </is>
      </c>
      <c r="K3" s="2" t="inlineStr">
        <is>
          <t>N</t>
        </is>
      </c>
      <c r="L3" s="2" t="n">
        <v>45</v>
      </c>
      <c r="M3" s="2" t="n">
        <v>40</v>
      </c>
      <c r="N3" s="2" t="n">
        <v>2</v>
      </c>
      <c r="O3" s="2" t="inlineStr">
        <is>
          <t>N</t>
        </is>
      </c>
      <c r="P3" s="2" t="inlineStr">
        <is>
          <t>N</t>
        </is>
      </c>
      <c r="Q3" s="2" t="inlineStr">
        <is>
          <t>N</t>
        </is>
      </c>
      <c r="R3" s="2" t="inlineStr">
        <is>
          <t>2026-01-15</t>
        </is>
      </c>
      <c r="S3" s="3">
        <f>MIN(30, IF(C3&gt;=200,15,IF(C3&gt;=100,10,IF(C3&gt;=40,5,0)))+IF(D3&gt;=20,15,IF(D3&gt;=10,10,IF(D3&gt;=5,5,0)))+IF(E3&gt;=3,10,IF(E3&gt;=1,5,0))+IF(G3="Y",5,0)+IF(H3="Y",5,0))</f>
        <v/>
      </c>
      <c r="T3" s="3">
        <f>MIN(25, IF(F3="Y",10,0)+IF(I3="Y",15,0)+IF(J3="Y",15,0)+IF(K3="Y",10,0))</f>
        <v/>
      </c>
      <c r="U3" s="3">
        <f>MAX(IF(L3&gt;=70,15,IF(L3&gt;=50,10,IF(L3&gt;=20,5,0))),IF(M3&gt;=70,15,IF(M3&gt;=50,10,IF(M3&gt;=20,5,0))))</f>
        <v/>
      </c>
      <c r="V3" s="3">
        <f>MIN(15, IF(N3&gt;=3,10,IF(N3&gt;=2,5,0))+IF(O3="Y",10,0)+IF(P3="Y",5,0))</f>
        <v/>
      </c>
      <c r="W3" s="3">
        <f>IF(Q3="Y",10,0)</f>
        <v/>
      </c>
      <c r="X3" s="4">
        <f>S3+T3+U3+V3+W3</f>
        <v/>
      </c>
      <c r="Y3" s="3">
        <f>IF(R3="","",TODAY()-R3)</f>
        <v/>
      </c>
      <c r="Z3" s="5">
        <f>IF(Y3="","",IF(Y3&lt;=90,1,IF(Y3&lt;=120,0.7,IF(Y3&lt;=150,0.4,IF(Y3&lt;=200,0.1,0)))))</f>
        <v/>
      </c>
      <c r="AA3" s="6">
        <f>IF(X3="","",ROUND(X3*Z3,0))</f>
        <v/>
      </c>
      <c r="AB3" s="3">
        <f>IF(AA3="","",IF(AA3&gt;=70,"SQA",IF(AA3&gt;=50,"XQA",IF(AA3&gt;=25,"Consideration",IF(AA3&gt;=10,"Awareness","Identified")))))</f>
        <v/>
      </c>
    </row>
    <row r="4">
      <c r="A4" s="2" t="inlineStr">
        <is>
          <t>TechStart Inc</t>
        </is>
      </c>
      <c r="B4" s="2" t="inlineStr">
        <is>
          <t>techstart.io</t>
        </is>
      </c>
      <c r="C4" s="2" t="n">
        <v>45</v>
      </c>
      <c r="D4" s="2" t="n">
        <v>3</v>
      </c>
      <c r="E4" s="2" t="n">
        <v>1</v>
      </c>
      <c r="F4" s="2" t="inlineStr">
        <is>
          <t>N</t>
        </is>
      </c>
      <c r="G4" s="2" t="inlineStr">
        <is>
          <t>Y</t>
        </is>
      </c>
      <c r="H4" s="2" t="inlineStr">
        <is>
          <t>N</t>
        </is>
      </c>
      <c r="I4" s="2" t="inlineStr">
        <is>
          <t>N</t>
        </is>
      </c>
      <c r="J4" s="2" t="inlineStr">
        <is>
          <t>N</t>
        </is>
      </c>
      <c r="K4" s="2" t="inlineStr">
        <is>
          <t>N</t>
        </is>
      </c>
      <c r="L4" s="2" t="n">
        <v>25</v>
      </c>
      <c r="M4" s="2" t="n">
        <v>30</v>
      </c>
      <c r="N4" s="2" t="n">
        <v>1</v>
      </c>
      <c r="O4" s="2" t="inlineStr">
        <is>
          <t>N</t>
        </is>
      </c>
      <c r="P4" s="2" t="inlineStr">
        <is>
          <t>N</t>
        </is>
      </c>
      <c r="Q4" s="2" t="inlineStr">
        <is>
          <t>N</t>
        </is>
      </c>
      <c r="R4" s="2" t="inlineStr">
        <is>
          <t>2025-12-01</t>
        </is>
      </c>
      <c r="S4" s="3">
        <f>MIN(30, IF(C4&gt;=200,15,IF(C4&gt;=100,10,IF(C4&gt;=40,5,0)))+IF(D4&gt;=20,15,IF(D4&gt;=10,10,IF(D4&gt;=5,5,0)))+IF(E4&gt;=3,10,IF(E4&gt;=1,5,0))+IF(G4="Y",5,0)+IF(H4="Y",5,0))</f>
        <v/>
      </c>
      <c r="T4" s="3">
        <f>MIN(25, IF(F4="Y",10,0)+IF(I4="Y",15,0)+IF(J4="Y",15,0)+IF(K4="Y",10,0))</f>
        <v/>
      </c>
      <c r="U4" s="3">
        <f>MAX(IF(L4&gt;=70,15,IF(L4&gt;=50,10,IF(L4&gt;=20,5,0))),IF(M4&gt;=70,15,IF(M4&gt;=50,10,IF(M4&gt;=20,5,0))))</f>
        <v/>
      </c>
      <c r="V4" s="3">
        <f>MIN(15, IF(N4&gt;=3,10,IF(N4&gt;=2,5,0))+IF(O4="Y",10,0)+IF(P4="Y",5,0))</f>
        <v/>
      </c>
      <c r="W4" s="3">
        <f>IF(Q4="Y",10,0)</f>
        <v/>
      </c>
      <c r="X4" s="4">
        <f>S4+T4+U4+V4+W4</f>
        <v/>
      </c>
      <c r="Y4" s="3">
        <f>IF(R4="","",TODAY()-R4)</f>
        <v/>
      </c>
      <c r="Z4" s="5">
        <f>IF(Y4="","",IF(Y4&lt;=90,1,IF(Y4&lt;=120,0.7,IF(Y4&lt;=150,0.4,IF(Y4&lt;=200,0.1,0)))))</f>
        <v/>
      </c>
      <c r="AA4" s="6">
        <f>IF(X4="","",ROUND(X4*Z4,0))</f>
        <v/>
      </c>
      <c r="AB4" s="3">
        <f>IF(AA4="","",IF(AA4&gt;=70,"SQA",IF(AA4&gt;=50,"XQA",IF(AA4&gt;=25,"Consideration",IF(AA4&gt;=10,"Awareness","Identified")))))</f>
        <v/>
      </c>
    </row>
    <row r="5">
      <c r="A5" s="2" t="inlineStr">
        <is>
          <t>BigCo Global</t>
        </is>
      </c>
      <c r="B5" s="2" t="inlineStr">
        <is>
          <t>bigco.com</t>
        </is>
      </c>
      <c r="C5" s="2" t="n">
        <v>200</v>
      </c>
      <c r="D5" s="2" t="n">
        <v>25</v>
      </c>
      <c r="E5" s="2" t="n">
        <v>8</v>
      </c>
      <c r="F5" s="2" t="inlineStr">
        <is>
          <t>Y</t>
        </is>
      </c>
      <c r="G5" s="2" t="inlineStr">
        <is>
          <t>Y</t>
        </is>
      </c>
      <c r="H5" s="2" t="inlineStr">
        <is>
          <t>Y</t>
        </is>
      </c>
      <c r="I5" s="2" t="inlineStr">
        <is>
          <t>Y</t>
        </is>
      </c>
      <c r="J5" s="2" t="inlineStr">
        <is>
          <t>Y</t>
        </is>
      </c>
      <c r="K5" s="2" t="inlineStr">
        <is>
          <t>Y</t>
        </is>
      </c>
      <c r="L5" s="2" t="n">
        <v>75</v>
      </c>
      <c r="M5" s="2" t="n">
        <v>80</v>
      </c>
      <c r="N5" s="2" t="n">
        <v>4</v>
      </c>
      <c r="O5" s="2" t="inlineStr">
        <is>
          <t>Y</t>
        </is>
      </c>
      <c r="P5" s="2" t="inlineStr">
        <is>
          <t>Y</t>
        </is>
      </c>
      <c r="Q5" s="2" t="inlineStr">
        <is>
          <t>Y</t>
        </is>
      </c>
      <c r="R5" s="2" t="inlineStr">
        <is>
          <t>2026-02-10</t>
        </is>
      </c>
      <c r="S5" s="3">
        <f>MIN(30, IF(C5&gt;=200,15,IF(C5&gt;=100,10,IF(C5&gt;=40,5,0)))+IF(D5&gt;=20,15,IF(D5&gt;=10,10,IF(D5&gt;=5,5,0)))+IF(E5&gt;=3,10,IF(E5&gt;=1,5,0))+IF(G5="Y",5,0)+IF(H5="Y",5,0))</f>
        <v/>
      </c>
      <c r="T5" s="3">
        <f>MIN(25, IF(F5="Y",10,0)+IF(I5="Y",15,0)+IF(J5="Y",15,0)+IF(K5="Y",10,0))</f>
        <v/>
      </c>
      <c r="U5" s="3">
        <f>MAX(IF(L5&gt;=70,15,IF(L5&gt;=50,10,IF(L5&gt;=20,5,0))),IF(M5&gt;=70,15,IF(M5&gt;=50,10,IF(M5&gt;=20,5,0))))</f>
        <v/>
      </c>
      <c r="V5" s="3">
        <f>MIN(15, IF(N5&gt;=3,10,IF(N5&gt;=2,5,0))+IF(O5="Y",10,0)+IF(P5="Y",5,0))</f>
        <v/>
      </c>
      <c r="W5" s="3">
        <f>IF(Q5="Y",10,0)</f>
        <v/>
      </c>
      <c r="X5" s="4">
        <f>S5+T5+U5+V5+W5</f>
        <v/>
      </c>
      <c r="Y5" s="3">
        <f>IF(R5="","",TODAY()-R5)</f>
        <v/>
      </c>
      <c r="Z5" s="5">
        <f>IF(Y5="","",IF(Y5&lt;=90,1,IF(Y5&lt;=120,0.7,IF(Y5&lt;=150,0.4,IF(Y5&lt;=200,0.1,0)))))</f>
        <v/>
      </c>
      <c r="AA5" s="6">
        <f>IF(X5="","",ROUND(X5*Z5,0))</f>
        <v/>
      </c>
      <c r="AB5" s="3">
        <f>IF(AA5="","",IF(AA5&gt;=70,"SQA",IF(AA5&gt;=50,"XQA",IF(AA5&gt;=25,"Consideration",IF(AA5&gt;=10,"Awareness","Identified")))))</f>
        <v/>
      </c>
    </row>
    <row r="6">
      <c r="A6" s="2" t="inlineStr">
        <is>
          <t>MidMarket LLC</t>
        </is>
      </c>
      <c r="B6" s="2" t="inlineStr">
        <is>
          <t>midmarket.com</t>
        </is>
      </c>
      <c r="C6" s="2" t="n">
        <v>60</v>
      </c>
      <c r="D6" s="2" t="n">
        <v>4</v>
      </c>
      <c r="E6" s="2" t="n">
        <v>0</v>
      </c>
      <c r="F6" s="2" t="inlineStr">
        <is>
          <t>N</t>
        </is>
      </c>
      <c r="G6" s="2" t="inlineStr">
        <is>
          <t>N</t>
        </is>
      </c>
      <c r="H6" s="2" t="inlineStr">
        <is>
          <t>N</t>
        </is>
      </c>
      <c r="I6" s="2" t="inlineStr">
        <is>
          <t>N</t>
        </is>
      </c>
      <c r="J6" s="2" t="inlineStr">
        <is>
          <t>N</t>
        </is>
      </c>
      <c r="K6" s="2" t="inlineStr">
        <is>
          <t>N</t>
        </is>
      </c>
      <c r="L6" s="2" t="n">
        <v>20</v>
      </c>
      <c r="M6" s="2" t="n">
        <v>15</v>
      </c>
      <c r="N6" s="2" t="n">
        <v>0</v>
      </c>
      <c r="O6" s="2" t="inlineStr">
        <is>
          <t>N</t>
        </is>
      </c>
      <c r="P6" s="2" t="inlineStr">
        <is>
          <t>N</t>
        </is>
      </c>
      <c r="Q6" s="2" t="inlineStr">
        <is>
          <t>N</t>
        </is>
      </c>
      <c r="R6" s="2" t="inlineStr">
        <is>
          <t>2025-10-15</t>
        </is>
      </c>
      <c r="S6" s="3">
        <f>MIN(30, IF(C6&gt;=200,15,IF(C6&gt;=100,10,IF(C6&gt;=40,5,0)))+IF(D6&gt;=20,15,IF(D6&gt;=10,10,IF(D6&gt;=5,5,0)))+IF(E6&gt;=3,10,IF(E6&gt;=1,5,0))+IF(G6="Y",5,0)+IF(H6="Y",5,0))</f>
        <v/>
      </c>
      <c r="T6" s="3">
        <f>MIN(25, IF(F6="Y",10,0)+IF(I6="Y",15,0)+IF(J6="Y",15,0)+IF(K6="Y",10,0))</f>
        <v/>
      </c>
      <c r="U6" s="3">
        <f>MAX(IF(L6&gt;=70,15,IF(L6&gt;=50,10,IF(L6&gt;=20,5,0))),IF(M6&gt;=70,15,IF(M6&gt;=50,10,IF(M6&gt;=20,5,0))))</f>
        <v/>
      </c>
      <c r="V6" s="3">
        <f>MIN(15, IF(N6&gt;=3,10,IF(N6&gt;=2,5,0))+IF(O6="Y",10,0)+IF(P6="Y",5,0))</f>
        <v/>
      </c>
      <c r="W6" s="3">
        <f>IF(Q6="Y",10,0)</f>
        <v/>
      </c>
      <c r="X6" s="4">
        <f>S6+T6+U6+V6+W6</f>
        <v/>
      </c>
      <c r="Y6" s="3">
        <f>IF(R6="","",TODAY()-R6)</f>
        <v/>
      </c>
      <c r="Z6" s="5">
        <f>IF(Y6="","",IF(Y6&lt;=90,1,IF(Y6&lt;=120,0.7,IF(Y6&lt;=150,0.4,IF(Y6&lt;=200,0.1,0)))))</f>
        <v/>
      </c>
      <c r="AA6" s="6">
        <f>IF(X6="","",ROUND(X6*Z6,0))</f>
        <v/>
      </c>
      <c r="AB6" s="3">
        <f>IF(AA6="","",IF(AA6&gt;=70,"SQA",IF(AA6&gt;=50,"XQA",IF(AA6&gt;=25,"Consideration",IF(AA6&gt;=10,"Awareness","Identified")))))</f>
        <v/>
      </c>
    </row>
    <row r="7">
      <c r="S7" s="3">
        <f>MIN(30, IF(C7&gt;=200,15,IF(C7&gt;=100,10,IF(C7&gt;=40,5,0)))+IF(D7&gt;=20,15,IF(D7&gt;=10,10,IF(D7&gt;=5,5,0)))+IF(E7&gt;=3,10,IF(E7&gt;=1,5,0))+IF(G7="Y",5,0)+IF(H7="Y",5,0))</f>
        <v/>
      </c>
      <c r="T7" s="3">
        <f>MIN(25, IF(F7="Y",10,0)+IF(I7="Y",15,0)+IF(J7="Y",15,0)+IF(K7="Y",10,0))</f>
        <v/>
      </c>
      <c r="U7" s="3">
        <f>MAX(IF(L7&gt;=70,15,IF(L7&gt;=50,10,IF(L7&gt;=20,5,0))),IF(M7&gt;=70,15,IF(M7&gt;=50,10,IF(M7&gt;=20,5,0))))</f>
        <v/>
      </c>
      <c r="V7" s="3">
        <f>MIN(15, IF(N7&gt;=3,10,IF(N7&gt;=2,5,0))+IF(O7="Y",10,0)+IF(P7="Y",5,0))</f>
        <v/>
      </c>
      <c r="W7" s="3">
        <f>IF(Q7="Y",10,0)</f>
        <v/>
      </c>
      <c r="X7" s="4">
        <f>S7+T7+U7+V7+W7</f>
        <v/>
      </c>
      <c r="Y7" s="3">
        <f>IF(R7="","",TODAY()-R7)</f>
        <v/>
      </c>
      <c r="Z7" s="5">
        <f>IF(Y7="","",IF(Y7&lt;=90,1,IF(Y7&lt;=120,0.7,IF(Y7&lt;=150,0.4,IF(Y7&lt;=200,0.1,0)))))</f>
        <v/>
      </c>
      <c r="AA7" s="6">
        <f>IF(X7="","",ROUND(X7*Z7,0))</f>
        <v/>
      </c>
      <c r="AB7" s="3">
        <f>IF(AA7="","",IF(AA7&gt;=70,"SQA",IF(AA7&gt;=50,"XQA",IF(AA7&gt;=25,"Consideration",IF(AA7&gt;=10,"Awareness","Identified")))))</f>
        <v/>
      </c>
    </row>
    <row r="8">
      <c r="S8" s="3">
        <f>MIN(30, IF(C8&gt;=200,15,IF(C8&gt;=100,10,IF(C8&gt;=40,5,0)))+IF(D8&gt;=20,15,IF(D8&gt;=10,10,IF(D8&gt;=5,5,0)))+IF(E8&gt;=3,10,IF(E8&gt;=1,5,0))+IF(G8="Y",5,0)+IF(H8="Y",5,0))</f>
        <v/>
      </c>
      <c r="T8" s="3">
        <f>MIN(25, IF(F8="Y",10,0)+IF(I8="Y",15,0)+IF(J8="Y",15,0)+IF(K8="Y",10,0))</f>
        <v/>
      </c>
      <c r="U8" s="3">
        <f>MAX(IF(L8&gt;=70,15,IF(L8&gt;=50,10,IF(L8&gt;=20,5,0))),IF(M8&gt;=70,15,IF(M8&gt;=50,10,IF(M8&gt;=20,5,0))))</f>
        <v/>
      </c>
      <c r="V8" s="3">
        <f>MIN(15, IF(N8&gt;=3,10,IF(N8&gt;=2,5,0))+IF(O8="Y",10,0)+IF(P8="Y",5,0))</f>
        <v/>
      </c>
      <c r="W8" s="3">
        <f>IF(Q8="Y",10,0)</f>
        <v/>
      </c>
      <c r="X8" s="4">
        <f>S8+T8+U8+V8+W8</f>
        <v/>
      </c>
      <c r="Y8" s="3">
        <f>IF(R8="","",TODAY()-R8)</f>
        <v/>
      </c>
      <c r="Z8" s="5">
        <f>IF(Y8="","",IF(Y8&lt;=90,1,IF(Y8&lt;=120,0.7,IF(Y8&lt;=150,0.4,IF(Y8&lt;=200,0.1,0)))))</f>
        <v/>
      </c>
      <c r="AA8" s="6">
        <f>IF(X8="","",ROUND(X8*Z8,0))</f>
        <v/>
      </c>
      <c r="AB8" s="3">
        <f>IF(AA8="","",IF(AA8&gt;=70,"SQA",IF(AA8&gt;=50,"XQA",IF(AA8&gt;=25,"Consideration",IF(AA8&gt;=10,"Awareness","Identified")))))</f>
        <v/>
      </c>
    </row>
    <row r="9">
      <c r="S9" s="3">
        <f>MIN(30, IF(C9&gt;=200,15,IF(C9&gt;=100,10,IF(C9&gt;=40,5,0)))+IF(D9&gt;=20,15,IF(D9&gt;=10,10,IF(D9&gt;=5,5,0)))+IF(E9&gt;=3,10,IF(E9&gt;=1,5,0))+IF(G9="Y",5,0)+IF(H9="Y",5,0))</f>
        <v/>
      </c>
      <c r="T9" s="3">
        <f>MIN(25, IF(F9="Y",10,0)+IF(I9="Y",15,0)+IF(J9="Y",15,0)+IF(K9="Y",10,0))</f>
        <v/>
      </c>
      <c r="U9" s="3">
        <f>MAX(IF(L9&gt;=70,15,IF(L9&gt;=50,10,IF(L9&gt;=20,5,0))),IF(M9&gt;=70,15,IF(M9&gt;=50,10,IF(M9&gt;=20,5,0))))</f>
        <v/>
      </c>
      <c r="V9" s="3">
        <f>MIN(15, IF(N9&gt;=3,10,IF(N9&gt;=2,5,0))+IF(O9="Y",10,0)+IF(P9="Y",5,0))</f>
        <v/>
      </c>
      <c r="W9" s="3">
        <f>IF(Q9="Y",10,0)</f>
        <v/>
      </c>
      <c r="X9" s="4">
        <f>S9+T9+U9+V9+W9</f>
        <v/>
      </c>
      <c r="Y9" s="3">
        <f>IF(R9="","",TODAY()-R9)</f>
        <v/>
      </c>
      <c r="Z9" s="5">
        <f>IF(Y9="","",IF(Y9&lt;=90,1,IF(Y9&lt;=120,0.7,IF(Y9&lt;=150,0.4,IF(Y9&lt;=200,0.1,0)))))</f>
        <v/>
      </c>
      <c r="AA9" s="6">
        <f>IF(X9="","",ROUND(X9*Z9,0))</f>
        <v/>
      </c>
      <c r="AB9" s="3">
        <f>IF(AA9="","",IF(AA9&gt;=70,"SQA",IF(AA9&gt;=50,"XQA",IF(AA9&gt;=25,"Consideration",IF(AA9&gt;=10,"Awareness","Identified")))))</f>
        <v/>
      </c>
    </row>
    <row r="10">
      <c r="S10" s="3">
        <f>MIN(30, IF(C10&gt;=200,15,IF(C10&gt;=100,10,IF(C10&gt;=40,5,0)))+IF(D10&gt;=20,15,IF(D10&gt;=10,10,IF(D10&gt;=5,5,0)))+IF(E10&gt;=3,10,IF(E10&gt;=1,5,0))+IF(G10="Y",5,0)+IF(H10="Y",5,0))</f>
        <v/>
      </c>
      <c r="T10" s="3">
        <f>MIN(25, IF(F10="Y",10,0)+IF(I10="Y",15,0)+IF(J10="Y",15,0)+IF(K10="Y",10,0))</f>
        <v/>
      </c>
      <c r="U10" s="3">
        <f>MAX(IF(L10&gt;=70,15,IF(L10&gt;=50,10,IF(L10&gt;=20,5,0))),IF(M10&gt;=70,15,IF(M10&gt;=50,10,IF(M10&gt;=20,5,0))))</f>
        <v/>
      </c>
      <c r="V10" s="3">
        <f>MIN(15, IF(N10&gt;=3,10,IF(N10&gt;=2,5,0))+IF(O10="Y",10,0)+IF(P10="Y",5,0))</f>
        <v/>
      </c>
      <c r="W10" s="3">
        <f>IF(Q10="Y",10,0)</f>
        <v/>
      </c>
      <c r="X10" s="4">
        <f>S10+T10+U10+V10+W10</f>
        <v/>
      </c>
      <c r="Y10" s="3">
        <f>IF(R10="","",TODAY()-R10)</f>
        <v/>
      </c>
      <c r="Z10" s="5">
        <f>IF(Y10="","",IF(Y10&lt;=90,1,IF(Y10&lt;=120,0.7,IF(Y10&lt;=150,0.4,IF(Y10&lt;=200,0.1,0)))))</f>
        <v/>
      </c>
      <c r="AA10" s="6">
        <f>IF(X10="","",ROUND(X10*Z10,0))</f>
        <v/>
      </c>
      <c r="AB10" s="3">
        <f>IF(AA10="","",IF(AA10&gt;=70,"SQA",IF(AA10&gt;=50,"XQA",IF(AA10&gt;=25,"Consideration",IF(AA10&gt;=10,"Awareness","Identified")))))</f>
        <v/>
      </c>
    </row>
    <row r="11">
      <c r="S11" s="3">
        <f>MIN(30, IF(C11&gt;=200,15,IF(C11&gt;=100,10,IF(C11&gt;=40,5,0)))+IF(D11&gt;=20,15,IF(D11&gt;=10,10,IF(D11&gt;=5,5,0)))+IF(E11&gt;=3,10,IF(E11&gt;=1,5,0))+IF(G11="Y",5,0)+IF(H11="Y",5,0))</f>
        <v/>
      </c>
      <c r="T11" s="3">
        <f>MIN(25, IF(F11="Y",10,0)+IF(I11="Y",15,0)+IF(J11="Y",15,0)+IF(K11="Y",10,0))</f>
        <v/>
      </c>
      <c r="U11" s="3">
        <f>MAX(IF(L11&gt;=70,15,IF(L11&gt;=50,10,IF(L11&gt;=20,5,0))),IF(M11&gt;=70,15,IF(M11&gt;=50,10,IF(M11&gt;=20,5,0))))</f>
        <v/>
      </c>
      <c r="V11" s="3">
        <f>MIN(15, IF(N11&gt;=3,10,IF(N11&gt;=2,5,0))+IF(O11="Y",10,0)+IF(P11="Y",5,0))</f>
        <v/>
      </c>
      <c r="W11" s="3">
        <f>IF(Q11="Y",10,0)</f>
        <v/>
      </c>
      <c r="X11" s="4">
        <f>S11+T11+U11+V11+W11</f>
        <v/>
      </c>
      <c r="Y11" s="3">
        <f>IF(R11="","",TODAY()-R11)</f>
        <v/>
      </c>
      <c r="Z11" s="5">
        <f>IF(Y11="","",IF(Y11&lt;=90,1,IF(Y11&lt;=120,0.7,IF(Y11&lt;=150,0.4,IF(Y11&lt;=200,0.1,0)))))</f>
        <v/>
      </c>
      <c r="AA11" s="6">
        <f>IF(X11="","",ROUND(X11*Z11,0))</f>
        <v/>
      </c>
      <c r="AB11" s="3">
        <f>IF(AA11="","",IF(AA11&gt;=70,"SQA",IF(AA11&gt;=50,"XQA",IF(AA11&gt;=25,"Consideration",IF(AA11&gt;=10,"Awareness","Identified")))))</f>
        <v/>
      </c>
    </row>
    <row r="12">
      <c r="S12" s="3">
        <f>MIN(30, IF(C12&gt;=200,15,IF(C12&gt;=100,10,IF(C12&gt;=40,5,0)))+IF(D12&gt;=20,15,IF(D12&gt;=10,10,IF(D12&gt;=5,5,0)))+IF(E12&gt;=3,10,IF(E12&gt;=1,5,0))+IF(G12="Y",5,0)+IF(H12="Y",5,0))</f>
        <v/>
      </c>
      <c r="T12" s="3">
        <f>MIN(25, IF(F12="Y",10,0)+IF(I12="Y",15,0)+IF(J12="Y",15,0)+IF(K12="Y",10,0))</f>
        <v/>
      </c>
      <c r="U12" s="3">
        <f>MAX(IF(L12&gt;=70,15,IF(L12&gt;=50,10,IF(L12&gt;=20,5,0))),IF(M12&gt;=70,15,IF(M12&gt;=50,10,IF(M12&gt;=20,5,0))))</f>
        <v/>
      </c>
      <c r="V12" s="3">
        <f>MIN(15, IF(N12&gt;=3,10,IF(N12&gt;=2,5,0))+IF(O12="Y",10,0)+IF(P12="Y",5,0))</f>
        <v/>
      </c>
      <c r="W12" s="3">
        <f>IF(Q12="Y",10,0)</f>
        <v/>
      </c>
      <c r="X12" s="4">
        <f>S12+T12+U12+V12+W12</f>
        <v/>
      </c>
      <c r="Y12" s="3">
        <f>IF(R12="","",TODAY()-R12)</f>
        <v/>
      </c>
      <c r="Z12" s="5">
        <f>IF(Y12="","",IF(Y12&lt;=90,1,IF(Y12&lt;=120,0.7,IF(Y12&lt;=150,0.4,IF(Y12&lt;=200,0.1,0)))))</f>
        <v/>
      </c>
      <c r="AA12" s="6">
        <f>IF(X12="","",ROUND(X12*Z12,0))</f>
        <v/>
      </c>
      <c r="AB12" s="3">
        <f>IF(AA12="","",IF(AA12&gt;=70,"SQA",IF(AA12&gt;=50,"XQA",IF(AA12&gt;=25,"Consideration",IF(AA12&gt;=10,"Awareness","Identified")))))</f>
        <v/>
      </c>
    </row>
    <row r="13">
      <c r="S13" s="3">
        <f>MIN(30, IF(C13&gt;=200,15,IF(C13&gt;=100,10,IF(C13&gt;=40,5,0)))+IF(D13&gt;=20,15,IF(D13&gt;=10,10,IF(D13&gt;=5,5,0)))+IF(E13&gt;=3,10,IF(E13&gt;=1,5,0))+IF(G13="Y",5,0)+IF(H13="Y",5,0))</f>
        <v/>
      </c>
      <c r="T13" s="3">
        <f>MIN(25, IF(F13="Y",10,0)+IF(I13="Y",15,0)+IF(J13="Y",15,0)+IF(K13="Y",10,0))</f>
        <v/>
      </c>
      <c r="U13" s="3">
        <f>MAX(IF(L13&gt;=70,15,IF(L13&gt;=50,10,IF(L13&gt;=20,5,0))),IF(M13&gt;=70,15,IF(M13&gt;=50,10,IF(M13&gt;=20,5,0))))</f>
        <v/>
      </c>
      <c r="V13" s="3">
        <f>MIN(15, IF(N13&gt;=3,10,IF(N13&gt;=2,5,0))+IF(O13="Y",10,0)+IF(P13="Y",5,0))</f>
        <v/>
      </c>
      <c r="W13" s="3">
        <f>IF(Q13="Y",10,0)</f>
        <v/>
      </c>
      <c r="X13" s="4">
        <f>S13+T13+U13+V13+W13</f>
        <v/>
      </c>
      <c r="Y13" s="3">
        <f>IF(R13="","",TODAY()-R13)</f>
        <v/>
      </c>
      <c r="Z13" s="5">
        <f>IF(Y13="","",IF(Y13&lt;=90,1,IF(Y13&lt;=120,0.7,IF(Y13&lt;=150,0.4,IF(Y13&lt;=200,0.1,0)))))</f>
        <v/>
      </c>
      <c r="AA13" s="6">
        <f>IF(X13="","",ROUND(X13*Z13,0))</f>
        <v/>
      </c>
      <c r="AB13" s="3">
        <f>IF(AA13="","",IF(AA13&gt;=70,"SQA",IF(AA13&gt;=50,"XQA",IF(AA13&gt;=25,"Consideration",IF(AA13&gt;=10,"Awareness","Identified")))))</f>
        <v/>
      </c>
    </row>
    <row r="14">
      <c r="S14" s="3">
        <f>MIN(30, IF(C14&gt;=200,15,IF(C14&gt;=100,10,IF(C14&gt;=40,5,0)))+IF(D14&gt;=20,15,IF(D14&gt;=10,10,IF(D14&gt;=5,5,0)))+IF(E14&gt;=3,10,IF(E14&gt;=1,5,0))+IF(G14="Y",5,0)+IF(H14="Y",5,0))</f>
        <v/>
      </c>
      <c r="T14" s="3">
        <f>MIN(25, IF(F14="Y",10,0)+IF(I14="Y",15,0)+IF(J14="Y",15,0)+IF(K14="Y",10,0))</f>
        <v/>
      </c>
      <c r="U14" s="3">
        <f>MAX(IF(L14&gt;=70,15,IF(L14&gt;=50,10,IF(L14&gt;=20,5,0))),IF(M14&gt;=70,15,IF(M14&gt;=50,10,IF(M14&gt;=20,5,0))))</f>
        <v/>
      </c>
      <c r="V14" s="3">
        <f>MIN(15, IF(N14&gt;=3,10,IF(N14&gt;=2,5,0))+IF(O14="Y",10,0)+IF(P14="Y",5,0))</f>
        <v/>
      </c>
      <c r="W14" s="3">
        <f>IF(Q14="Y",10,0)</f>
        <v/>
      </c>
      <c r="X14" s="4">
        <f>S14+T14+U14+V14+W14</f>
        <v/>
      </c>
      <c r="Y14" s="3">
        <f>IF(R14="","",TODAY()-R14)</f>
        <v/>
      </c>
      <c r="Z14" s="5">
        <f>IF(Y14="","",IF(Y14&lt;=90,1,IF(Y14&lt;=120,0.7,IF(Y14&lt;=150,0.4,IF(Y14&lt;=200,0.1,0)))))</f>
        <v/>
      </c>
      <c r="AA14" s="6">
        <f>IF(X14="","",ROUND(X14*Z14,0))</f>
        <v/>
      </c>
      <c r="AB14" s="3">
        <f>IF(AA14="","",IF(AA14&gt;=70,"SQA",IF(AA14&gt;=50,"XQA",IF(AA14&gt;=25,"Consideration",IF(AA14&gt;=10,"Awareness","Identified")))))</f>
        <v/>
      </c>
    </row>
    <row r="15">
      <c r="S15" s="3">
        <f>MIN(30, IF(C15&gt;=200,15,IF(C15&gt;=100,10,IF(C15&gt;=40,5,0)))+IF(D15&gt;=20,15,IF(D15&gt;=10,10,IF(D15&gt;=5,5,0)))+IF(E15&gt;=3,10,IF(E15&gt;=1,5,0))+IF(G15="Y",5,0)+IF(H15="Y",5,0))</f>
        <v/>
      </c>
      <c r="T15" s="3">
        <f>MIN(25, IF(F15="Y",10,0)+IF(I15="Y",15,0)+IF(J15="Y",15,0)+IF(K15="Y",10,0))</f>
        <v/>
      </c>
      <c r="U15" s="3">
        <f>MAX(IF(L15&gt;=70,15,IF(L15&gt;=50,10,IF(L15&gt;=20,5,0))),IF(M15&gt;=70,15,IF(M15&gt;=50,10,IF(M15&gt;=20,5,0))))</f>
        <v/>
      </c>
      <c r="V15" s="3">
        <f>MIN(15, IF(N15&gt;=3,10,IF(N15&gt;=2,5,0))+IF(O15="Y",10,0)+IF(P15="Y",5,0))</f>
        <v/>
      </c>
      <c r="W15" s="3">
        <f>IF(Q15="Y",10,0)</f>
        <v/>
      </c>
      <c r="X15" s="4">
        <f>S15+T15+U15+V15+W15</f>
        <v/>
      </c>
      <c r="Y15" s="3">
        <f>IF(R15="","",TODAY()-R15)</f>
        <v/>
      </c>
      <c r="Z15" s="5">
        <f>IF(Y15="","",IF(Y15&lt;=90,1,IF(Y15&lt;=120,0.7,IF(Y15&lt;=150,0.4,IF(Y15&lt;=200,0.1,0)))))</f>
        <v/>
      </c>
      <c r="AA15" s="6">
        <f>IF(X15="","",ROUND(X15*Z15,0))</f>
        <v/>
      </c>
      <c r="AB15" s="3">
        <f>IF(AA15="","",IF(AA15&gt;=70,"SQA",IF(AA15&gt;=50,"XQA",IF(AA15&gt;=25,"Consideration",IF(AA15&gt;=10,"Awareness","Identified")))))</f>
        <v/>
      </c>
    </row>
    <row r="16">
      <c r="S16" s="3">
        <f>MIN(30, IF(C16&gt;=200,15,IF(C16&gt;=100,10,IF(C16&gt;=40,5,0)))+IF(D16&gt;=20,15,IF(D16&gt;=10,10,IF(D16&gt;=5,5,0)))+IF(E16&gt;=3,10,IF(E16&gt;=1,5,0))+IF(G16="Y",5,0)+IF(H16="Y",5,0))</f>
        <v/>
      </c>
      <c r="T16" s="3">
        <f>MIN(25, IF(F16="Y",10,0)+IF(I16="Y",15,0)+IF(J16="Y",15,0)+IF(K16="Y",10,0))</f>
        <v/>
      </c>
      <c r="U16" s="3">
        <f>MAX(IF(L16&gt;=70,15,IF(L16&gt;=50,10,IF(L16&gt;=20,5,0))),IF(M16&gt;=70,15,IF(M16&gt;=50,10,IF(M16&gt;=20,5,0))))</f>
        <v/>
      </c>
      <c r="V16" s="3">
        <f>MIN(15, IF(N16&gt;=3,10,IF(N16&gt;=2,5,0))+IF(O16="Y",10,0)+IF(P16="Y",5,0))</f>
        <v/>
      </c>
      <c r="W16" s="3">
        <f>IF(Q16="Y",10,0)</f>
        <v/>
      </c>
      <c r="X16" s="4">
        <f>S16+T16+U16+V16+W16</f>
        <v/>
      </c>
      <c r="Y16" s="3">
        <f>IF(R16="","",TODAY()-R16)</f>
        <v/>
      </c>
      <c r="Z16" s="5">
        <f>IF(Y16="","",IF(Y16&lt;=90,1,IF(Y16&lt;=120,0.7,IF(Y16&lt;=150,0.4,IF(Y16&lt;=200,0.1,0)))))</f>
        <v/>
      </c>
      <c r="AA16" s="6">
        <f>IF(X16="","",ROUND(X16*Z16,0))</f>
        <v/>
      </c>
      <c r="AB16" s="3">
        <f>IF(AA16="","",IF(AA16&gt;=70,"SQA",IF(AA16&gt;=50,"XQA",IF(AA16&gt;=25,"Consideration",IF(AA16&gt;=10,"Awareness","Identified")))))</f>
        <v/>
      </c>
    </row>
    <row r="17">
      <c r="S17" s="3">
        <f>MIN(30, IF(C17&gt;=200,15,IF(C17&gt;=100,10,IF(C17&gt;=40,5,0)))+IF(D17&gt;=20,15,IF(D17&gt;=10,10,IF(D17&gt;=5,5,0)))+IF(E17&gt;=3,10,IF(E17&gt;=1,5,0))+IF(G17="Y",5,0)+IF(H17="Y",5,0))</f>
        <v/>
      </c>
      <c r="T17" s="3">
        <f>MIN(25, IF(F17="Y",10,0)+IF(I17="Y",15,0)+IF(J17="Y",15,0)+IF(K17="Y",10,0))</f>
        <v/>
      </c>
      <c r="U17" s="3">
        <f>MAX(IF(L17&gt;=70,15,IF(L17&gt;=50,10,IF(L17&gt;=20,5,0))),IF(M17&gt;=70,15,IF(M17&gt;=50,10,IF(M17&gt;=20,5,0))))</f>
        <v/>
      </c>
      <c r="V17" s="3">
        <f>MIN(15, IF(N17&gt;=3,10,IF(N17&gt;=2,5,0))+IF(O17="Y",10,0)+IF(P17="Y",5,0))</f>
        <v/>
      </c>
      <c r="W17" s="3">
        <f>IF(Q17="Y",10,0)</f>
        <v/>
      </c>
      <c r="X17" s="4">
        <f>S17+T17+U17+V17+W17</f>
        <v/>
      </c>
      <c r="Y17" s="3">
        <f>IF(R17="","",TODAY()-R17)</f>
        <v/>
      </c>
      <c r="Z17" s="5">
        <f>IF(Y17="","",IF(Y17&lt;=90,1,IF(Y17&lt;=120,0.7,IF(Y17&lt;=150,0.4,IF(Y17&lt;=200,0.1,0)))))</f>
        <v/>
      </c>
      <c r="AA17" s="6">
        <f>IF(X17="","",ROUND(X17*Z17,0))</f>
        <v/>
      </c>
      <c r="AB17" s="3">
        <f>IF(AA17="","",IF(AA17&gt;=70,"SQA",IF(AA17&gt;=50,"XQA",IF(AA17&gt;=25,"Consideration",IF(AA17&gt;=10,"Awareness","Identified")))))</f>
        <v/>
      </c>
    </row>
    <row r="18">
      <c r="S18" s="3">
        <f>MIN(30, IF(C18&gt;=200,15,IF(C18&gt;=100,10,IF(C18&gt;=40,5,0)))+IF(D18&gt;=20,15,IF(D18&gt;=10,10,IF(D18&gt;=5,5,0)))+IF(E18&gt;=3,10,IF(E18&gt;=1,5,0))+IF(G18="Y",5,0)+IF(H18="Y",5,0))</f>
        <v/>
      </c>
      <c r="T18" s="3">
        <f>MIN(25, IF(F18="Y",10,0)+IF(I18="Y",15,0)+IF(J18="Y",15,0)+IF(K18="Y",10,0))</f>
        <v/>
      </c>
      <c r="U18" s="3">
        <f>MAX(IF(L18&gt;=70,15,IF(L18&gt;=50,10,IF(L18&gt;=20,5,0))),IF(M18&gt;=70,15,IF(M18&gt;=50,10,IF(M18&gt;=20,5,0))))</f>
        <v/>
      </c>
      <c r="V18" s="3">
        <f>MIN(15, IF(N18&gt;=3,10,IF(N18&gt;=2,5,0))+IF(O18="Y",10,0)+IF(P18="Y",5,0))</f>
        <v/>
      </c>
      <c r="W18" s="3">
        <f>IF(Q18="Y",10,0)</f>
        <v/>
      </c>
      <c r="X18" s="4">
        <f>S18+T18+U18+V18+W18</f>
        <v/>
      </c>
      <c r="Y18" s="3">
        <f>IF(R18="","",TODAY()-R18)</f>
        <v/>
      </c>
      <c r="Z18" s="5">
        <f>IF(Y18="","",IF(Y18&lt;=90,1,IF(Y18&lt;=120,0.7,IF(Y18&lt;=150,0.4,IF(Y18&lt;=200,0.1,0)))))</f>
        <v/>
      </c>
      <c r="AA18" s="6">
        <f>IF(X18="","",ROUND(X18*Z18,0))</f>
        <v/>
      </c>
      <c r="AB18" s="3">
        <f>IF(AA18="","",IF(AA18&gt;=70,"SQA",IF(AA18&gt;=50,"XQA",IF(AA18&gt;=25,"Consideration",IF(AA18&gt;=10,"Awareness","Identified")))))</f>
        <v/>
      </c>
    </row>
    <row r="19">
      <c r="S19" s="3">
        <f>MIN(30, IF(C19&gt;=200,15,IF(C19&gt;=100,10,IF(C19&gt;=40,5,0)))+IF(D19&gt;=20,15,IF(D19&gt;=10,10,IF(D19&gt;=5,5,0)))+IF(E19&gt;=3,10,IF(E19&gt;=1,5,0))+IF(G19="Y",5,0)+IF(H19="Y",5,0))</f>
        <v/>
      </c>
      <c r="T19" s="3">
        <f>MIN(25, IF(F19="Y",10,0)+IF(I19="Y",15,0)+IF(J19="Y",15,0)+IF(K19="Y",10,0))</f>
        <v/>
      </c>
      <c r="U19" s="3">
        <f>MAX(IF(L19&gt;=70,15,IF(L19&gt;=50,10,IF(L19&gt;=20,5,0))),IF(M19&gt;=70,15,IF(M19&gt;=50,10,IF(M19&gt;=20,5,0))))</f>
        <v/>
      </c>
      <c r="V19" s="3">
        <f>MIN(15, IF(N19&gt;=3,10,IF(N19&gt;=2,5,0))+IF(O19="Y",10,0)+IF(P19="Y",5,0))</f>
        <v/>
      </c>
      <c r="W19" s="3">
        <f>IF(Q19="Y",10,0)</f>
        <v/>
      </c>
      <c r="X19" s="4">
        <f>S19+T19+U19+V19+W19</f>
        <v/>
      </c>
      <c r="Y19" s="3">
        <f>IF(R19="","",TODAY()-R19)</f>
        <v/>
      </c>
      <c r="Z19" s="5">
        <f>IF(Y19="","",IF(Y19&lt;=90,1,IF(Y19&lt;=120,0.7,IF(Y19&lt;=150,0.4,IF(Y19&lt;=200,0.1,0)))))</f>
        <v/>
      </c>
      <c r="AA19" s="6">
        <f>IF(X19="","",ROUND(X19*Z19,0))</f>
        <v/>
      </c>
      <c r="AB19" s="3">
        <f>IF(AA19="","",IF(AA19&gt;=70,"SQA",IF(AA19&gt;=50,"XQA",IF(AA19&gt;=25,"Consideration",IF(AA19&gt;=10,"Awareness","Identified")))))</f>
        <v/>
      </c>
    </row>
    <row r="20">
      <c r="S20" s="3">
        <f>MIN(30, IF(C20&gt;=200,15,IF(C20&gt;=100,10,IF(C20&gt;=40,5,0)))+IF(D20&gt;=20,15,IF(D20&gt;=10,10,IF(D20&gt;=5,5,0)))+IF(E20&gt;=3,10,IF(E20&gt;=1,5,0))+IF(G20="Y",5,0)+IF(H20="Y",5,0))</f>
        <v/>
      </c>
      <c r="T20" s="3">
        <f>MIN(25, IF(F20="Y",10,0)+IF(I20="Y",15,0)+IF(J20="Y",15,0)+IF(K20="Y",10,0))</f>
        <v/>
      </c>
      <c r="U20" s="3">
        <f>MAX(IF(L20&gt;=70,15,IF(L20&gt;=50,10,IF(L20&gt;=20,5,0))),IF(M20&gt;=70,15,IF(M20&gt;=50,10,IF(M20&gt;=20,5,0))))</f>
        <v/>
      </c>
      <c r="V20" s="3">
        <f>MIN(15, IF(N20&gt;=3,10,IF(N20&gt;=2,5,0))+IF(O20="Y",10,0)+IF(P20="Y",5,0))</f>
        <v/>
      </c>
      <c r="W20" s="3">
        <f>IF(Q20="Y",10,0)</f>
        <v/>
      </c>
      <c r="X20" s="4">
        <f>S20+T20+U20+V20+W20</f>
        <v/>
      </c>
      <c r="Y20" s="3">
        <f>IF(R20="","",TODAY()-R20)</f>
        <v/>
      </c>
      <c r="Z20" s="5">
        <f>IF(Y20="","",IF(Y20&lt;=90,1,IF(Y20&lt;=120,0.7,IF(Y20&lt;=150,0.4,IF(Y20&lt;=200,0.1,0)))))</f>
        <v/>
      </c>
      <c r="AA20" s="6">
        <f>IF(X20="","",ROUND(X20*Z20,0))</f>
        <v/>
      </c>
      <c r="AB20" s="3">
        <f>IF(AA20="","",IF(AA20&gt;=70,"SQA",IF(AA20&gt;=50,"XQA",IF(AA20&gt;=25,"Consideration",IF(AA20&gt;=10,"Awareness","Identified")))))</f>
        <v/>
      </c>
    </row>
    <row r="21">
      <c r="S21" s="3">
        <f>MIN(30, IF(C21&gt;=200,15,IF(C21&gt;=100,10,IF(C21&gt;=40,5,0)))+IF(D21&gt;=20,15,IF(D21&gt;=10,10,IF(D21&gt;=5,5,0)))+IF(E21&gt;=3,10,IF(E21&gt;=1,5,0))+IF(G21="Y",5,0)+IF(H21="Y",5,0))</f>
        <v/>
      </c>
      <c r="T21" s="3">
        <f>MIN(25, IF(F21="Y",10,0)+IF(I21="Y",15,0)+IF(J21="Y",15,0)+IF(K21="Y",10,0))</f>
        <v/>
      </c>
      <c r="U21" s="3">
        <f>MAX(IF(L21&gt;=70,15,IF(L21&gt;=50,10,IF(L21&gt;=20,5,0))),IF(M21&gt;=70,15,IF(M21&gt;=50,10,IF(M21&gt;=20,5,0))))</f>
        <v/>
      </c>
      <c r="V21" s="3">
        <f>MIN(15, IF(N21&gt;=3,10,IF(N21&gt;=2,5,0))+IF(O21="Y",10,0)+IF(P21="Y",5,0))</f>
        <v/>
      </c>
      <c r="W21" s="3">
        <f>IF(Q21="Y",10,0)</f>
        <v/>
      </c>
      <c r="X21" s="4">
        <f>S21+T21+U21+V21+W21</f>
        <v/>
      </c>
      <c r="Y21" s="3">
        <f>IF(R21="","",TODAY()-R21)</f>
        <v/>
      </c>
      <c r="Z21" s="5">
        <f>IF(Y21="","",IF(Y21&lt;=90,1,IF(Y21&lt;=120,0.7,IF(Y21&lt;=150,0.4,IF(Y21&lt;=200,0.1,0)))))</f>
        <v/>
      </c>
      <c r="AA21" s="6">
        <f>IF(X21="","",ROUND(X21*Z21,0))</f>
        <v/>
      </c>
      <c r="AB21" s="3">
        <f>IF(AA21="","",IF(AA21&gt;=70,"SQA",IF(AA21&gt;=50,"XQA",IF(AA21&gt;=25,"Consideration",IF(AA21&gt;=10,"Awareness","Identified")))))</f>
        <v/>
      </c>
    </row>
    <row r="22">
      <c r="S22" s="3">
        <f>MIN(30, IF(C22&gt;=200,15,IF(C22&gt;=100,10,IF(C22&gt;=40,5,0)))+IF(D22&gt;=20,15,IF(D22&gt;=10,10,IF(D22&gt;=5,5,0)))+IF(E22&gt;=3,10,IF(E22&gt;=1,5,0))+IF(G22="Y",5,0)+IF(H22="Y",5,0))</f>
        <v/>
      </c>
      <c r="T22" s="3">
        <f>MIN(25, IF(F22="Y",10,0)+IF(I22="Y",15,0)+IF(J22="Y",15,0)+IF(K22="Y",10,0))</f>
        <v/>
      </c>
      <c r="U22" s="3">
        <f>MAX(IF(L22&gt;=70,15,IF(L22&gt;=50,10,IF(L22&gt;=20,5,0))),IF(M22&gt;=70,15,IF(M22&gt;=50,10,IF(M22&gt;=20,5,0))))</f>
        <v/>
      </c>
      <c r="V22" s="3">
        <f>MIN(15, IF(N22&gt;=3,10,IF(N22&gt;=2,5,0))+IF(O22="Y",10,0)+IF(P22="Y",5,0))</f>
        <v/>
      </c>
      <c r="W22" s="3">
        <f>IF(Q22="Y",10,0)</f>
        <v/>
      </c>
      <c r="X22" s="4">
        <f>S22+T22+U22+V22+W22</f>
        <v/>
      </c>
      <c r="Y22" s="3">
        <f>IF(R22="","",TODAY()-R22)</f>
        <v/>
      </c>
      <c r="Z22" s="5">
        <f>IF(Y22="","",IF(Y22&lt;=90,1,IF(Y22&lt;=120,0.7,IF(Y22&lt;=150,0.4,IF(Y22&lt;=200,0.1,0)))))</f>
        <v/>
      </c>
      <c r="AA22" s="6">
        <f>IF(X22="","",ROUND(X22*Z22,0))</f>
        <v/>
      </c>
      <c r="AB22" s="3">
        <f>IF(AA22="","",IF(AA22&gt;=70,"SQA",IF(AA22&gt;=50,"XQA",IF(AA22&gt;=25,"Consideration",IF(AA22&gt;=10,"Awareness","Identified")))))</f>
        <v/>
      </c>
    </row>
    <row r="23">
      <c r="S23" s="3">
        <f>MIN(30, IF(C23&gt;=200,15,IF(C23&gt;=100,10,IF(C23&gt;=40,5,0)))+IF(D23&gt;=20,15,IF(D23&gt;=10,10,IF(D23&gt;=5,5,0)))+IF(E23&gt;=3,10,IF(E23&gt;=1,5,0))+IF(G23="Y",5,0)+IF(H23="Y",5,0))</f>
        <v/>
      </c>
      <c r="T23" s="3">
        <f>MIN(25, IF(F23="Y",10,0)+IF(I23="Y",15,0)+IF(J23="Y",15,0)+IF(K23="Y",10,0))</f>
        <v/>
      </c>
      <c r="U23" s="3">
        <f>MAX(IF(L23&gt;=70,15,IF(L23&gt;=50,10,IF(L23&gt;=20,5,0))),IF(M23&gt;=70,15,IF(M23&gt;=50,10,IF(M23&gt;=20,5,0))))</f>
        <v/>
      </c>
      <c r="V23" s="3">
        <f>MIN(15, IF(N23&gt;=3,10,IF(N23&gt;=2,5,0))+IF(O23="Y",10,0)+IF(P23="Y",5,0))</f>
        <v/>
      </c>
      <c r="W23" s="3">
        <f>IF(Q23="Y",10,0)</f>
        <v/>
      </c>
      <c r="X23" s="4">
        <f>S23+T23+U23+V23+W23</f>
        <v/>
      </c>
      <c r="Y23" s="3">
        <f>IF(R23="","",TODAY()-R23)</f>
        <v/>
      </c>
      <c r="Z23" s="5">
        <f>IF(Y23="","",IF(Y23&lt;=90,1,IF(Y23&lt;=120,0.7,IF(Y23&lt;=150,0.4,IF(Y23&lt;=200,0.1,0)))))</f>
        <v/>
      </c>
      <c r="AA23" s="6">
        <f>IF(X23="","",ROUND(X23*Z23,0))</f>
        <v/>
      </c>
      <c r="AB23" s="3">
        <f>IF(AA23="","",IF(AA23&gt;=70,"SQA",IF(AA23&gt;=50,"XQA",IF(AA23&gt;=25,"Consideration",IF(AA23&gt;=10,"Awareness","Identified")))))</f>
        <v/>
      </c>
    </row>
    <row r="24">
      <c r="S24" s="3">
        <f>MIN(30, IF(C24&gt;=200,15,IF(C24&gt;=100,10,IF(C24&gt;=40,5,0)))+IF(D24&gt;=20,15,IF(D24&gt;=10,10,IF(D24&gt;=5,5,0)))+IF(E24&gt;=3,10,IF(E24&gt;=1,5,0))+IF(G24="Y",5,0)+IF(H24="Y",5,0))</f>
        <v/>
      </c>
      <c r="T24" s="3">
        <f>MIN(25, IF(F24="Y",10,0)+IF(I24="Y",15,0)+IF(J24="Y",15,0)+IF(K24="Y",10,0))</f>
        <v/>
      </c>
      <c r="U24" s="3">
        <f>MAX(IF(L24&gt;=70,15,IF(L24&gt;=50,10,IF(L24&gt;=20,5,0))),IF(M24&gt;=70,15,IF(M24&gt;=50,10,IF(M24&gt;=20,5,0))))</f>
        <v/>
      </c>
      <c r="V24" s="3">
        <f>MIN(15, IF(N24&gt;=3,10,IF(N24&gt;=2,5,0))+IF(O24="Y",10,0)+IF(P24="Y",5,0))</f>
        <v/>
      </c>
      <c r="W24" s="3">
        <f>IF(Q24="Y",10,0)</f>
        <v/>
      </c>
      <c r="X24" s="4">
        <f>S24+T24+U24+V24+W24</f>
        <v/>
      </c>
      <c r="Y24" s="3">
        <f>IF(R24="","",TODAY()-R24)</f>
        <v/>
      </c>
      <c r="Z24" s="5">
        <f>IF(Y24="","",IF(Y24&lt;=90,1,IF(Y24&lt;=120,0.7,IF(Y24&lt;=150,0.4,IF(Y24&lt;=200,0.1,0)))))</f>
        <v/>
      </c>
      <c r="AA24" s="6">
        <f>IF(X24="","",ROUND(X24*Z24,0))</f>
        <v/>
      </c>
      <c r="AB24" s="3">
        <f>IF(AA24="","",IF(AA24&gt;=70,"SQA",IF(AA24&gt;=50,"XQA",IF(AA24&gt;=25,"Consideration",IF(AA24&gt;=10,"Awareness","Identified")))))</f>
        <v/>
      </c>
    </row>
    <row r="25">
      <c r="S25" s="3">
        <f>MIN(30, IF(C25&gt;=200,15,IF(C25&gt;=100,10,IF(C25&gt;=40,5,0)))+IF(D25&gt;=20,15,IF(D25&gt;=10,10,IF(D25&gt;=5,5,0)))+IF(E25&gt;=3,10,IF(E25&gt;=1,5,0))+IF(G25="Y",5,0)+IF(H25="Y",5,0))</f>
        <v/>
      </c>
      <c r="T25" s="3">
        <f>MIN(25, IF(F25="Y",10,0)+IF(I25="Y",15,0)+IF(J25="Y",15,0)+IF(K25="Y",10,0))</f>
        <v/>
      </c>
      <c r="U25" s="3">
        <f>MAX(IF(L25&gt;=70,15,IF(L25&gt;=50,10,IF(L25&gt;=20,5,0))),IF(M25&gt;=70,15,IF(M25&gt;=50,10,IF(M25&gt;=20,5,0))))</f>
        <v/>
      </c>
      <c r="V25" s="3">
        <f>MIN(15, IF(N25&gt;=3,10,IF(N25&gt;=2,5,0))+IF(O25="Y",10,0)+IF(P25="Y",5,0))</f>
        <v/>
      </c>
      <c r="W25" s="3">
        <f>IF(Q25="Y",10,0)</f>
        <v/>
      </c>
      <c r="X25" s="4">
        <f>S25+T25+U25+V25+W25</f>
        <v/>
      </c>
      <c r="Y25" s="3">
        <f>IF(R25="","",TODAY()-R25)</f>
        <v/>
      </c>
      <c r="Z25" s="5">
        <f>IF(Y25="","",IF(Y25&lt;=90,1,IF(Y25&lt;=120,0.7,IF(Y25&lt;=150,0.4,IF(Y25&lt;=200,0.1,0)))))</f>
        <v/>
      </c>
      <c r="AA25" s="6">
        <f>IF(X25="","",ROUND(X25*Z25,0))</f>
        <v/>
      </c>
      <c r="AB25" s="3">
        <f>IF(AA25="","",IF(AA25&gt;=70,"SQA",IF(AA25&gt;=50,"XQA",IF(AA25&gt;=25,"Consideration",IF(AA25&gt;=10,"Awareness","Identified")))))</f>
        <v/>
      </c>
    </row>
    <row r="26">
      <c r="S26" s="3">
        <f>MIN(30, IF(C26&gt;=200,15,IF(C26&gt;=100,10,IF(C26&gt;=40,5,0)))+IF(D26&gt;=20,15,IF(D26&gt;=10,10,IF(D26&gt;=5,5,0)))+IF(E26&gt;=3,10,IF(E26&gt;=1,5,0))+IF(G26="Y",5,0)+IF(H26="Y",5,0))</f>
        <v/>
      </c>
      <c r="T26" s="3">
        <f>MIN(25, IF(F26="Y",10,0)+IF(I26="Y",15,0)+IF(J26="Y",15,0)+IF(K26="Y",10,0))</f>
        <v/>
      </c>
      <c r="U26" s="3">
        <f>MAX(IF(L26&gt;=70,15,IF(L26&gt;=50,10,IF(L26&gt;=20,5,0))),IF(M26&gt;=70,15,IF(M26&gt;=50,10,IF(M26&gt;=20,5,0))))</f>
        <v/>
      </c>
      <c r="V26" s="3">
        <f>MIN(15, IF(N26&gt;=3,10,IF(N26&gt;=2,5,0))+IF(O26="Y",10,0)+IF(P26="Y",5,0))</f>
        <v/>
      </c>
      <c r="W26" s="3">
        <f>IF(Q26="Y",10,0)</f>
        <v/>
      </c>
      <c r="X26" s="4">
        <f>S26+T26+U26+V26+W26</f>
        <v/>
      </c>
      <c r="Y26" s="3">
        <f>IF(R26="","",TODAY()-R26)</f>
        <v/>
      </c>
      <c r="Z26" s="5">
        <f>IF(Y26="","",IF(Y26&lt;=90,1,IF(Y26&lt;=120,0.7,IF(Y26&lt;=150,0.4,IF(Y26&lt;=200,0.1,0)))))</f>
        <v/>
      </c>
      <c r="AA26" s="6">
        <f>IF(X26="","",ROUND(X26*Z26,0))</f>
        <v/>
      </c>
      <c r="AB26" s="3">
        <f>IF(AA26="","",IF(AA26&gt;=70,"SQA",IF(AA26&gt;=50,"XQA",IF(AA26&gt;=25,"Consideration",IF(AA26&gt;=10,"Awareness","Identified")))))</f>
        <v/>
      </c>
    </row>
    <row r="27">
      <c r="S27" s="3">
        <f>MIN(30, IF(C27&gt;=200,15,IF(C27&gt;=100,10,IF(C27&gt;=40,5,0)))+IF(D27&gt;=20,15,IF(D27&gt;=10,10,IF(D27&gt;=5,5,0)))+IF(E27&gt;=3,10,IF(E27&gt;=1,5,0))+IF(G27="Y",5,0)+IF(H27="Y",5,0))</f>
        <v/>
      </c>
      <c r="T27" s="3">
        <f>MIN(25, IF(F27="Y",10,0)+IF(I27="Y",15,0)+IF(J27="Y",15,0)+IF(K27="Y",10,0))</f>
        <v/>
      </c>
      <c r="U27" s="3">
        <f>MAX(IF(L27&gt;=70,15,IF(L27&gt;=50,10,IF(L27&gt;=20,5,0))),IF(M27&gt;=70,15,IF(M27&gt;=50,10,IF(M27&gt;=20,5,0))))</f>
        <v/>
      </c>
      <c r="V27" s="3">
        <f>MIN(15, IF(N27&gt;=3,10,IF(N27&gt;=2,5,0))+IF(O27="Y",10,0)+IF(P27="Y",5,0))</f>
        <v/>
      </c>
      <c r="W27" s="3">
        <f>IF(Q27="Y",10,0)</f>
        <v/>
      </c>
      <c r="X27" s="4">
        <f>S27+T27+U27+V27+W27</f>
        <v/>
      </c>
      <c r="Y27" s="3">
        <f>IF(R27="","",TODAY()-R27)</f>
        <v/>
      </c>
      <c r="Z27" s="5">
        <f>IF(Y27="","",IF(Y27&lt;=90,1,IF(Y27&lt;=120,0.7,IF(Y27&lt;=150,0.4,IF(Y27&lt;=200,0.1,0)))))</f>
        <v/>
      </c>
      <c r="AA27" s="6">
        <f>IF(X27="","",ROUND(X27*Z27,0))</f>
        <v/>
      </c>
      <c r="AB27" s="3">
        <f>IF(AA27="","",IF(AA27&gt;=70,"SQA",IF(AA27&gt;=50,"XQA",IF(AA27&gt;=25,"Consideration",IF(AA27&gt;=10,"Awareness","Identified")))))</f>
        <v/>
      </c>
    </row>
    <row r="28">
      <c r="S28" s="3">
        <f>MIN(30, IF(C28&gt;=200,15,IF(C28&gt;=100,10,IF(C28&gt;=40,5,0)))+IF(D28&gt;=20,15,IF(D28&gt;=10,10,IF(D28&gt;=5,5,0)))+IF(E28&gt;=3,10,IF(E28&gt;=1,5,0))+IF(G28="Y",5,0)+IF(H28="Y",5,0))</f>
        <v/>
      </c>
      <c r="T28" s="3">
        <f>MIN(25, IF(F28="Y",10,0)+IF(I28="Y",15,0)+IF(J28="Y",15,0)+IF(K28="Y",10,0))</f>
        <v/>
      </c>
      <c r="U28" s="3">
        <f>MAX(IF(L28&gt;=70,15,IF(L28&gt;=50,10,IF(L28&gt;=20,5,0))),IF(M28&gt;=70,15,IF(M28&gt;=50,10,IF(M28&gt;=20,5,0))))</f>
        <v/>
      </c>
      <c r="V28" s="3">
        <f>MIN(15, IF(N28&gt;=3,10,IF(N28&gt;=2,5,0))+IF(O28="Y",10,0)+IF(P28="Y",5,0))</f>
        <v/>
      </c>
      <c r="W28" s="3">
        <f>IF(Q28="Y",10,0)</f>
        <v/>
      </c>
      <c r="X28" s="4">
        <f>S28+T28+U28+V28+W28</f>
        <v/>
      </c>
      <c r="Y28" s="3">
        <f>IF(R28="","",TODAY()-R28)</f>
        <v/>
      </c>
      <c r="Z28" s="5">
        <f>IF(Y28="","",IF(Y28&lt;=90,1,IF(Y28&lt;=120,0.7,IF(Y28&lt;=150,0.4,IF(Y28&lt;=200,0.1,0)))))</f>
        <v/>
      </c>
      <c r="AA28" s="6">
        <f>IF(X28="","",ROUND(X28*Z28,0))</f>
        <v/>
      </c>
      <c r="AB28" s="3">
        <f>IF(AA28="","",IF(AA28&gt;=70,"SQA",IF(AA28&gt;=50,"XQA",IF(AA28&gt;=25,"Consideration",IF(AA28&gt;=10,"Awareness","Identified")))))</f>
        <v/>
      </c>
    </row>
    <row r="29">
      <c r="S29" s="3">
        <f>MIN(30, IF(C29&gt;=200,15,IF(C29&gt;=100,10,IF(C29&gt;=40,5,0)))+IF(D29&gt;=20,15,IF(D29&gt;=10,10,IF(D29&gt;=5,5,0)))+IF(E29&gt;=3,10,IF(E29&gt;=1,5,0))+IF(G29="Y",5,0)+IF(H29="Y",5,0))</f>
        <v/>
      </c>
      <c r="T29" s="3">
        <f>MIN(25, IF(F29="Y",10,0)+IF(I29="Y",15,0)+IF(J29="Y",15,0)+IF(K29="Y",10,0))</f>
        <v/>
      </c>
      <c r="U29" s="3">
        <f>MAX(IF(L29&gt;=70,15,IF(L29&gt;=50,10,IF(L29&gt;=20,5,0))),IF(M29&gt;=70,15,IF(M29&gt;=50,10,IF(M29&gt;=20,5,0))))</f>
        <v/>
      </c>
      <c r="V29" s="3">
        <f>MIN(15, IF(N29&gt;=3,10,IF(N29&gt;=2,5,0))+IF(O29="Y",10,0)+IF(P29="Y",5,0))</f>
        <v/>
      </c>
      <c r="W29" s="3">
        <f>IF(Q29="Y",10,0)</f>
        <v/>
      </c>
      <c r="X29" s="4">
        <f>S29+T29+U29+V29+W29</f>
        <v/>
      </c>
      <c r="Y29" s="3">
        <f>IF(R29="","",TODAY()-R29)</f>
        <v/>
      </c>
      <c r="Z29" s="5">
        <f>IF(Y29="","",IF(Y29&lt;=90,1,IF(Y29&lt;=120,0.7,IF(Y29&lt;=150,0.4,IF(Y29&lt;=200,0.1,0)))))</f>
        <v/>
      </c>
      <c r="AA29" s="6">
        <f>IF(X29="","",ROUND(X29*Z29,0))</f>
        <v/>
      </c>
      <c r="AB29" s="3">
        <f>IF(AA29="","",IF(AA29&gt;=70,"SQA",IF(AA29&gt;=50,"XQA",IF(AA29&gt;=25,"Consideration",IF(AA29&gt;=10,"Awareness","Identified")))))</f>
        <v/>
      </c>
    </row>
    <row r="30">
      <c r="S30" s="3">
        <f>MIN(30, IF(C30&gt;=200,15,IF(C30&gt;=100,10,IF(C30&gt;=40,5,0)))+IF(D30&gt;=20,15,IF(D30&gt;=10,10,IF(D30&gt;=5,5,0)))+IF(E30&gt;=3,10,IF(E30&gt;=1,5,0))+IF(G30="Y",5,0)+IF(H30="Y",5,0))</f>
        <v/>
      </c>
      <c r="T30" s="3">
        <f>MIN(25, IF(F30="Y",10,0)+IF(I30="Y",15,0)+IF(J30="Y",15,0)+IF(K30="Y",10,0))</f>
        <v/>
      </c>
      <c r="U30" s="3">
        <f>MAX(IF(L30&gt;=70,15,IF(L30&gt;=50,10,IF(L30&gt;=20,5,0))),IF(M30&gt;=70,15,IF(M30&gt;=50,10,IF(M30&gt;=20,5,0))))</f>
        <v/>
      </c>
      <c r="V30" s="3">
        <f>MIN(15, IF(N30&gt;=3,10,IF(N30&gt;=2,5,0))+IF(O30="Y",10,0)+IF(P30="Y",5,0))</f>
        <v/>
      </c>
      <c r="W30" s="3">
        <f>IF(Q30="Y",10,0)</f>
        <v/>
      </c>
      <c r="X30" s="4">
        <f>S30+T30+U30+V30+W30</f>
        <v/>
      </c>
      <c r="Y30" s="3">
        <f>IF(R30="","",TODAY()-R30)</f>
        <v/>
      </c>
      <c r="Z30" s="5">
        <f>IF(Y30="","",IF(Y30&lt;=90,1,IF(Y30&lt;=120,0.7,IF(Y30&lt;=150,0.4,IF(Y30&lt;=200,0.1,0)))))</f>
        <v/>
      </c>
      <c r="AA30" s="6">
        <f>IF(X30="","",ROUND(X30*Z30,0))</f>
        <v/>
      </c>
      <c r="AB30" s="3">
        <f>IF(AA30="","",IF(AA30&gt;=70,"SQA",IF(AA30&gt;=50,"XQA",IF(AA30&gt;=25,"Consideration",IF(AA30&gt;=10,"Awareness","Identified")))))</f>
        <v/>
      </c>
    </row>
    <row r="31">
      <c r="S31" s="3">
        <f>MIN(30, IF(C31&gt;=200,15,IF(C31&gt;=100,10,IF(C31&gt;=40,5,0)))+IF(D31&gt;=20,15,IF(D31&gt;=10,10,IF(D31&gt;=5,5,0)))+IF(E31&gt;=3,10,IF(E31&gt;=1,5,0))+IF(G31="Y",5,0)+IF(H31="Y",5,0))</f>
        <v/>
      </c>
      <c r="T31" s="3">
        <f>MIN(25, IF(F31="Y",10,0)+IF(I31="Y",15,0)+IF(J31="Y",15,0)+IF(K31="Y",10,0))</f>
        <v/>
      </c>
      <c r="U31" s="3">
        <f>MAX(IF(L31&gt;=70,15,IF(L31&gt;=50,10,IF(L31&gt;=20,5,0))),IF(M31&gt;=70,15,IF(M31&gt;=50,10,IF(M31&gt;=20,5,0))))</f>
        <v/>
      </c>
      <c r="V31" s="3">
        <f>MIN(15, IF(N31&gt;=3,10,IF(N31&gt;=2,5,0))+IF(O31="Y",10,0)+IF(P31="Y",5,0))</f>
        <v/>
      </c>
      <c r="W31" s="3">
        <f>IF(Q31="Y",10,0)</f>
        <v/>
      </c>
      <c r="X31" s="4">
        <f>S31+T31+U31+V31+W31</f>
        <v/>
      </c>
      <c r="Y31" s="3">
        <f>IF(R31="","",TODAY()-R31)</f>
        <v/>
      </c>
      <c r="Z31" s="5">
        <f>IF(Y31="","",IF(Y31&lt;=90,1,IF(Y31&lt;=120,0.7,IF(Y31&lt;=150,0.4,IF(Y31&lt;=200,0.1,0)))))</f>
        <v/>
      </c>
      <c r="AA31" s="6">
        <f>IF(X31="","",ROUND(X31*Z31,0))</f>
        <v/>
      </c>
      <c r="AB31" s="3">
        <f>IF(AA31="","",IF(AA31&gt;=70,"SQA",IF(AA31&gt;=50,"XQA",IF(AA31&gt;=25,"Consideration",IF(AA31&gt;=10,"Awareness","Identified")))))</f>
        <v/>
      </c>
    </row>
    <row r="32">
      <c r="S32" s="3">
        <f>MIN(30, IF(C32&gt;=200,15,IF(C32&gt;=100,10,IF(C32&gt;=40,5,0)))+IF(D32&gt;=20,15,IF(D32&gt;=10,10,IF(D32&gt;=5,5,0)))+IF(E32&gt;=3,10,IF(E32&gt;=1,5,0))+IF(G32="Y",5,0)+IF(H32="Y",5,0))</f>
        <v/>
      </c>
      <c r="T32" s="3">
        <f>MIN(25, IF(F32="Y",10,0)+IF(I32="Y",15,0)+IF(J32="Y",15,0)+IF(K32="Y",10,0))</f>
        <v/>
      </c>
      <c r="U32" s="3">
        <f>MAX(IF(L32&gt;=70,15,IF(L32&gt;=50,10,IF(L32&gt;=20,5,0))),IF(M32&gt;=70,15,IF(M32&gt;=50,10,IF(M32&gt;=20,5,0))))</f>
        <v/>
      </c>
      <c r="V32" s="3">
        <f>MIN(15, IF(N32&gt;=3,10,IF(N32&gt;=2,5,0))+IF(O32="Y",10,0)+IF(P32="Y",5,0))</f>
        <v/>
      </c>
      <c r="W32" s="3">
        <f>IF(Q32="Y",10,0)</f>
        <v/>
      </c>
      <c r="X32" s="4">
        <f>S32+T32+U32+V32+W32</f>
        <v/>
      </c>
      <c r="Y32" s="3">
        <f>IF(R32="","",TODAY()-R32)</f>
        <v/>
      </c>
      <c r="Z32" s="5">
        <f>IF(Y32="","",IF(Y32&lt;=90,1,IF(Y32&lt;=120,0.7,IF(Y32&lt;=150,0.4,IF(Y32&lt;=200,0.1,0)))))</f>
        <v/>
      </c>
      <c r="AA32" s="6">
        <f>IF(X32="","",ROUND(X32*Z32,0))</f>
        <v/>
      </c>
      <c r="AB32" s="3">
        <f>IF(AA32="","",IF(AA32&gt;=70,"SQA",IF(AA32&gt;=50,"XQA",IF(AA32&gt;=25,"Consideration",IF(AA32&gt;=10,"Awareness","Identified")))))</f>
        <v/>
      </c>
    </row>
    <row r="33">
      <c r="S33" s="3">
        <f>MIN(30, IF(C33&gt;=200,15,IF(C33&gt;=100,10,IF(C33&gt;=40,5,0)))+IF(D33&gt;=20,15,IF(D33&gt;=10,10,IF(D33&gt;=5,5,0)))+IF(E33&gt;=3,10,IF(E33&gt;=1,5,0))+IF(G33="Y",5,0)+IF(H33="Y",5,0))</f>
        <v/>
      </c>
      <c r="T33" s="3">
        <f>MIN(25, IF(F33="Y",10,0)+IF(I33="Y",15,0)+IF(J33="Y",15,0)+IF(K33="Y",10,0))</f>
        <v/>
      </c>
      <c r="U33" s="3">
        <f>MAX(IF(L33&gt;=70,15,IF(L33&gt;=50,10,IF(L33&gt;=20,5,0))),IF(M33&gt;=70,15,IF(M33&gt;=50,10,IF(M33&gt;=20,5,0))))</f>
        <v/>
      </c>
      <c r="V33" s="3">
        <f>MIN(15, IF(N33&gt;=3,10,IF(N33&gt;=2,5,0))+IF(O33="Y",10,0)+IF(P33="Y",5,0))</f>
        <v/>
      </c>
      <c r="W33" s="3">
        <f>IF(Q33="Y",10,0)</f>
        <v/>
      </c>
      <c r="X33" s="4">
        <f>S33+T33+U33+V33+W33</f>
        <v/>
      </c>
      <c r="Y33" s="3">
        <f>IF(R33="","",TODAY()-R33)</f>
        <v/>
      </c>
      <c r="Z33" s="5">
        <f>IF(Y33="","",IF(Y33&lt;=90,1,IF(Y33&lt;=120,0.7,IF(Y33&lt;=150,0.4,IF(Y33&lt;=200,0.1,0)))))</f>
        <v/>
      </c>
      <c r="AA33" s="6">
        <f>IF(X33="","",ROUND(X33*Z33,0))</f>
        <v/>
      </c>
      <c r="AB33" s="3">
        <f>IF(AA33="","",IF(AA33&gt;=70,"SQA",IF(AA33&gt;=50,"XQA",IF(AA33&gt;=25,"Consideration",IF(AA33&gt;=10,"Awareness","Identified")))))</f>
        <v/>
      </c>
    </row>
    <row r="34">
      <c r="S34" s="3">
        <f>MIN(30, IF(C34&gt;=200,15,IF(C34&gt;=100,10,IF(C34&gt;=40,5,0)))+IF(D34&gt;=20,15,IF(D34&gt;=10,10,IF(D34&gt;=5,5,0)))+IF(E34&gt;=3,10,IF(E34&gt;=1,5,0))+IF(G34="Y",5,0)+IF(H34="Y",5,0))</f>
        <v/>
      </c>
      <c r="T34" s="3">
        <f>MIN(25, IF(F34="Y",10,0)+IF(I34="Y",15,0)+IF(J34="Y",15,0)+IF(K34="Y",10,0))</f>
        <v/>
      </c>
      <c r="U34" s="3">
        <f>MAX(IF(L34&gt;=70,15,IF(L34&gt;=50,10,IF(L34&gt;=20,5,0))),IF(M34&gt;=70,15,IF(M34&gt;=50,10,IF(M34&gt;=20,5,0))))</f>
        <v/>
      </c>
      <c r="V34" s="3">
        <f>MIN(15, IF(N34&gt;=3,10,IF(N34&gt;=2,5,0))+IF(O34="Y",10,0)+IF(P34="Y",5,0))</f>
        <v/>
      </c>
      <c r="W34" s="3">
        <f>IF(Q34="Y",10,0)</f>
        <v/>
      </c>
      <c r="X34" s="4">
        <f>S34+T34+U34+V34+W34</f>
        <v/>
      </c>
      <c r="Y34" s="3">
        <f>IF(R34="","",TODAY()-R34)</f>
        <v/>
      </c>
      <c r="Z34" s="5">
        <f>IF(Y34="","",IF(Y34&lt;=90,1,IF(Y34&lt;=120,0.7,IF(Y34&lt;=150,0.4,IF(Y34&lt;=200,0.1,0)))))</f>
        <v/>
      </c>
      <c r="AA34" s="6">
        <f>IF(X34="","",ROUND(X34*Z34,0))</f>
        <v/>
      </c>
      <c r="AB34" s="3">
        <f>IF(AA34="","",IF(AA34&gt;=70,"SQA",IF(AA34&gt;=50,"XQA",IF(AA34&gt;=25,"Consideration",IF(AA34&gt;=10,"Awareness","Identified")))))</f>
        <v/>
      </c>
    </row>
    <row r="35">
      <c r="S35" s="3">
        <f>MIN(30, IF(C35&gt;=200,15,IF(C35&gt;=100,10,IF(C35&gt;=40,5,0)))+IF(D35&gt;=20,15,IF(D35&gt;=10,10,IF(D35&gt;=5,5,0)))+IF(E35&gt;=3,10,IF(E35&gt;=1,5,0))+IF(G35="Y",5,0)+IF(H35="Y",5,0))</f>
        <v/>
      </c>
      <c r="T35" s="3">
        <f>MIN(25, IF(F35="Y",10,0)+IF(I35="Y",15,0)+IF(J35="Y",15,0)+IF(K35="Y",10,0))</f>
        <v/>
      </c>
      <c r="U35" s="3">
        <f>MAX(IF(L35&gt;=70,15,IF(L35&gt;=50,10,IF(L35&gt;=20,5,0))),IF(M35&gt;=70,15,IF(M35&gt;=50,10,IF(M35&gt;=20,5,0))))</f>
        <v/>
      </c>
      <c r="V35" s="3">
        <f>MIN(15, IF(N35&gt;=3,10,IF(N35&gt;=2,5,0))+IF(O35="Y",10,0)+IF(P35="Y",5,0))</f>
        <v/>
      </c>
      <c r="W35" s="3">
        <f>IF(Q35="Y",10,0)</f>
        <v/>
      </c>
      <c r="X35" s="4">
        <f>S35+T35+U35+V35+W35</f>
        <v/>
      </c>
      <c r="Y35" s="3">
        <f>IF(R35="","",TODAY()-R35)</f>
        <v/>
      </c>
      <c r="Z35" s="5">
        <f>IF(Y35="","",IF(Y35&lt;=90,1,IF(Y35&lt;=120,0.7,IF(Y35&lt;=150,0.4,IF(Y35&lt;=200,0.1,0)))))</f>
        <v/>
      </c>
      <c r="AA35" s="6">
        <f>IF(X35="","",ROUND(X35*Z35,0))</f>
        <v/>
      </c>
      <c r="AB35" s="3">
        <f>IF(AA35="","",IF(AA35&gt;=70,"SQA",IF(AA35&gt;=50,"XQA",IF(AA35&gt;=25,"Consideration",IF(AA35&gt;=10,"Awareness","Identified")))))</f>
        <v/>
      </c>
    </row>
    <row r="36">
      <c r="S36" s="3">
        <f>MIN(30, IF(C36&gt;=200,15,IF(C36&gt;=100,10,IF(C36&gt;=40,5,0)))+IF(D36&gt;=20,15,IF(D36&gt;=10,10,IF(D36&gt;=5,5,0)))+IF(E36&gt;=3,10,IF(E36&gt;=1,5,0))+IF(G36="Y",5,0)+IF(H36="Y",5,0))</f>
        <v/>
      </c>
      <c r="T36" s="3">
        <f>MIN(25, IF(F36="Y",10,0)+IF(I36="Y",15,0)+IF(J36="Y",15,0)+IF(K36="Y",10,0))</f>
        <v/>
      </c>
      <c r="U36" s="3">
        <f>MAX(IF(L36&gt;=70,15,IF(L36&gt;=50,10,IF(L36&gt;=20,5,0))),IF(M36&gt;=70,15,IF(M36&gt;=50,10,IF(M36&gt;=20,5,0))))</f>
        <v/>
      </c>
      <c r="V36" s="3">
        <f>MIN(15, IF(N36&gt;=3,10,IF(N36&gt;=2,5,0))+IF(O36="Y",10,0)+IF(P36="Y",5,0))</f>
        <v/>
      </c>
      <c r="W36" s="3">
        <f>IF(Q36="Y",10,0)</f>
        <v/>
      </c>
      <c r="X36" s="4">
        <f>S36+T36+U36+V36+W36</f>
        <v/>
      </c>
      <c r="Y36" s="3">
        <f>IF(R36="","",TODAY()-R36)</f>
        <v/>
      </c>
      <c r="Z36" s="5">
        <f>IF(Y36="","",IF(Y36&lt;=90,1,IF(Y36&lt;=120,0.7,IF(Y36&lt;=150,0.4,IF(Y36&lt;=200,0.1,0)))))</f>
        <v/>
      </c>
      <c r="AA36" s="6">
        <f>IF(X36="","",ROUND(X36*Z36,0))</f>
        <v/>
      </c>
      <c r="AB36" s="3">
        <f>IF(AA36="","",IF(AA36&gt;=70,"SQA",IF(AA36&gt;=50,"XQA",IF(AA36&gt;=25,"Consideration",IF(AA36&gt;=10,"Awareness","Identified")))))</f>
        <v/>
      </c>
    </row>
    <row r="37">
      <c r="S37" s="3">
        <f>MIN(30, IF(C37&gt;=200,15,IF(C37&gt;=100,10,IF(C37&gt;=40,5,0)))+IF(D37&gt;=20,15,IF(D37&gt;=10,10,IF(D37&gt;=5,5,0)))+IF(E37&gt;=3,10,IF(E37&gt;=1,5,0))+IF(G37="Y",5,0)+IF(H37="Y",5,0))</f>
        <v/>
      </c>
      <c r="T37" s="3">
        <f>MIN(25, IF(F37="Y",10,0)+IF(I37="Y",15,0)+IF(J37="Y",15,0)+IF(K37="Y",10,0))</f>
        <v/>
      </c>
      <c r="U37" s="3">
        <f>MAX(IF(L37&gt;=70,15,IF(L37&gt;=50,10,IF(L37&gt;=20,5,0))),IF(M37&gt;=70,15,IF(M37&gt;=50,10,IF(M37&gt;=20,5,0))))</f>
        <v/>
      </c>
      <c r="V37" s="3">
        <f>MIN(15, IF(N37&gt;=3,10,IF(N37&gt;=2,5,0))+IF(O37="Y",10,0)+IF(P37="Y",5,0))</f>
        <v/>
      </c>
      <c r="W37" s="3">
        <f>IF(Q37="Y",10,0)</f>
        <v/>
      </c>
      <c r="X37" s="4">
        <f>S37+T37+U37+V37+W37</f>
        <v/>
      </c>
      <c r="Y37" s="3">
        <f>IF(R37="","",TODAY()-R37)</f>
        <v/>
      </c>
      <c r="Z37" s="5">
        <f>IF(Y37="","",IF(Y37&lt;=90,1,IF(Y37&lt;=120,0.7,IF(Y37&lt;=150,0.4,IF(Y37&lt;=200,0.1,0)))))</f>
        <v/>
      </c>
      <c r="AA37" s="6">
        <f>IF(X37="","",ROUND(X37*Z37,0))</f>
        <v/>
      </c>
      <c r="AB37" s="3">
        <f>IF(AA37="","",IF(AA37&gt;=70,"SQA",IF(AA37&gt;=50,"XQA",IF(AA37&gt;=25,"Consideration",IF(AA37&gt;=10,"Awareness","Identified")))))</f>
        <v/>
      </c>
    </row>
    <row r="38">
      <c r="S38" s="3">
        <f>MIN(30, IF(C38&gt;=200,15,IF(C38&gt;=100,10,IF(C38&gt;=40,5,0)))+IF(D38&gt;=20,15,IF(D38&gt;=10,10,IF(D38&gt;=5,5,0)))+IF(E38&gt;=3,10,IF(E38&gt;=1,5,0))+IF(G38="Y",5,0)+IF(H38="Y",5,0))</f>
        <v/>
      </c>
      <c r="T38" s="3">
        <f>MIN(25, IF(F38="Y",10,0)+IF(I38="Y",15,0)+IF(J38="Y",15,0)+IF(K38="Y",10,0))</f>
        <v/>
      </c>
      <c r="U38" s="3">
        <f>MAX(IF(L38&gt;=70,15,IF(L38&gt;=50,10,IF(L38&gt;=20,5,0))),IF(M38&gt;=70,15,IF(M38&gt;=50,10,IF(M38&gt;=20,5,0))))</f>
        <v/>
      </c>
      <c r="V38" s="3">
        <f>MIN(15, IF(N38&gt;=3,10,IF(N38&gt;=2,5,0))+IF(O38="Y",10,0)+IF(P38="Y",5,0))</f>
        <v/>
      </c>
      <c r="W38" s="3">
        <f>IF(Q38="Y",10,0)</f>
        <v/>
      </c>
      <c r="X38" s="4">
        <f>S38+T38+U38+V38+W38</f>
        <v/>
      </c>
      <c r="Y38" s="3">
        <f>IF(R38="","",TODAY()-R38)</f>
        <v/>
      </c>
      <c r="Z38" s="5">
        <f>IF(Y38="","",IF(Y38&lt;=90,1,IF(Y38&lt;=120,0.7,IF(Y38&lt;=150,0.4,IF(Y38&lt;=200,0.1,0)))))</f>
        <v/>
      </c>
      <c r="AA38" s="6">
        <f>IF(X38="","",ROUND(X38*Z38,0))</f>
        <v/>
      </c>
      <c r="AB38" s="3">
        <f>IF(AA38="","",IF(AA38&gt;=70,"SQA",IF(AA38&gt;=50,"XQA",IF(AA38&gt;=25,"Consideration",IF(AA38&gt;=10,"Awareness","Identified")))))</f>
        <v/>
      </c>
    </row>
    <row r="39">
      <c r="S39" s="3">
        <f>MIN(30, IF(C39&gt;=200,15,IF(C39&gt;=100,10,IF(C39&gt;=40,5,0)))+IF(D39&gt;=20,15,IF(D39&gt;=10,10,IF(D39&gt;=5,5,0)))+IF(E39&gt;=3,10,IF(E39&gt;=1,5,0))+IF(G39="Y",5,0)+IF(H39="Y",5,0))</f>
        <v/>
      </c>
      <c r="T39" s="3">
        <f>MIN(25, IF(F39="Y",10,0)+IF(I39="Y",15,0)+IF(J39="Y",15,0)+IF(K39="Y",10,0))</f>
        <v/>
      </c>
      <c r="U39" s="3">
        <f>MAX(IF(L39&gt;=70,15,IF(L39&gt;=50,10,IF(L39&gt;=20,5,0))),IF(M39&gt;=70,15,IF(M39&gt;=50,10,IF(M39&gt;=20,5,0))))</f>
        <v/>
      </c>
      <c r="V39" s="3">
        <f>MIN(15, IF(N39&gt;=3,10,IF(N39&gt;=2,5,0))+IF(O39="Y",10,0)+IF(P39="Y",5,0))</f>
        <v/>
      </c>
      <c r="W39" s="3">
        <f>IF(Q39="Y",10,0)</f>
        <v/>
      </c>
      <c r="X39" s="4">
        <f>S39+T39+U39+V39+W39</f>
        <v/>
      </c>
      <c r="Y39" s="3">
        <f>IF(R39="","",TODAY()-R39)</f>
        <v/>
      </c>
      <c r="Z39" s="5">
        <f>IF(Y39="","",IF(Y39&lt;=90,1,IF(Y39&lt;=120,0.7,IF(Y39&lt;=150,0.4,IF(Y39&lt;=200,0.1,0)))))</f>
        <v/>
      </c>
      <c r="AA39" s="6">
        <f>IF(X39="","",ROUND(X39*Z39,0))</f>
        <v/>
      </c>
      <c r="AB39" s="3">
        <f>IF(AA39="","",IF(AA39&gt;=70,"SQA",IF(AA39&gt;=50,"XQA",IF(AA39&gt;=25,"Consideration",IF(AA39&gt;=10,"Awareness","Identified")))))</f>
        <v/>
      </c>
    </row>
    <row r="40">
      <c r="S40" s="3">
        <f>MIN(30, IF(C40&gt;=200,15,IF(C40&gt;=100,10,IF(C40&gt;=40,5,0)))+IF(D40&gt;=20,15,IF(D40&gt;=10,10,IF(D40&gt;=5,5,0)))+IF(E40&gt;=3,10,IF(E40&gt;=1,5,0))+IF(G40="Y",5,0)+IF(H40="Y",5,0))</f>
        <v/>
      </c>
      <c r="T40" s="3">
        <f>MIN(25, IF(F40="Y",10,0)+IF(I40="Y",15,0)+IF(J40="Y",15,0)+IF(K40="Y",10,0))</f>
        <v/>
      </c>
      <c r="U40" s="3">
        <f>MAX(IF(L40&gt;=70,15,IF(L40&gt;=50,10,IF(L40&gt;=20,5,0))),IF(M40&gt;=70,15,IF(M40&gt;=50,10,IF(M40&gt;=20,5,0))))</f>
        <v/>
      </c>
      <c r="V40" s="3">
        <f>MIN(15, IF(N40&gt;=3,10,IF(N40&gt;=2,5,0))+IF(O40="Y",10,0)+IF(P40="Y",5,0))</f>
        <v/>
      </c>
      <c r="W40" s="3">
        <f>IF(Q40="Y",10,0)</f>
        <v/>
      </c>
      <c r="X40" s="4">
        <f>S40+T40+U40+V40+W40</f>
        <v/>
      </c>
      <c r="Y40" s="3">
        <f>IF(R40="","",TODAY()-R40)</f>
        <v/>
      </c>
      <c r="Z40" s="5">
        <f>IF(Y40="","",IF(Y40&lt;=90,1,IF(Y40&lt;=120,0.7,IF(Y40&lt;=150,0.4,IF(Y40&lt;=200,0.1,0)))))</f>
        <v/>
      </c>
      <c r="AA40" s="6">
        <f>IF(X40="","",ROUND(X40*Z40,0))</f>
        <v/>
      </c>
      <c r="AB40" s="3">
        <f>IF(AA40="","",IF(AA40&gt;=70,"SQA",IF(AA40&gt;=50,"XQA",IF(AA40&gt;=25,"Consideration",IF(AA40&gt;=10,"Awareness","Identified")))))</f>
        <v/>
      </c>
    </row>
    <row r="41">
      <c r="S41" s="3">
        <f>MIN(30, IF(C41&gt;=200,15,IF(C41&gt;=100,10,IF(C41&gt;=40,5,0)))+IF(D41&gt;=20,15,IF(D41&gt;=10,10,IF(D41&gt;=5,5,0)))+IF(E41&gt;=3,10,IF(E41&gt;=1,5,0))+IF(G41="Y",5,0)+IF(H41="Y",5,0))</f>
        <v/>
      </c>
      <c r="T41" s="3">
        <f>MIN(25, IF(F41="Y",10,0)+IF(I41="Y",15,0)+IF(J41="Y",15,0)+IF(K41="Y",10,0))</f>
        <v/>
      </c>
      <c r="U41" s="3">
        <f>MAX(IF(L41&gt;=70,15,IF(L41&gt;=50,10,IF(L41&gt;=20,5,0))),IF(M41&gt;=70,15,IF(M41&gt;=50,10,IF(M41&gt;=20,5,0))))</f>
        <v/>
      </c>
      <c r="V41" s="3">
        <f>MIN(15, IF(N41&gt;=3,10,IF(N41&gt;=2,5,0))+IF(O41="Y",10,0)+IF(P41="Y",5,0))</f>
        <v/>
      </c>
      <c r="W41" s="3">
        <f>IF(Q41="Y",10,0)</f>
        <v/>
      </c>
      <c r="X41" s="4">
        <f>S41+T41+U41+V41+W41</f>
        <v/>
      </c>
      <c r="Y41" s="3">
        <f>IF(R41="","",TODAY()-R41)</f>
        <v/>
      </c>
      <c r="Z41" s="5">
        <f>IF(Y41="","",IF(Y41&lt;=90,1,IF(Y41&lt;=120,0.7,IF(Y41&lt;=150,0.4,IF(Y41&lt;=200,0.1,0)))))</f>
        <v/>
      </c>
      <c r="AA41" s="6">
        <f>IF(X41="","",ROUND(X41*Z41,0))</f>
        <v/>
      </c>
      <c r="AB41" s="3">
        <f>IF(AA41="","",IF(AA41&gt;=70,"SQA",IF(AA41&gt;=50,"XQA",IF(AA41&gt;=25,"Consideration",IF(AA41&gt;=10,"Awareness","Identified")))))</f>
        <v/>
      </c>
    </row>
    <row r="42">
      <c r="S42" s="3">
        <f>MIN(30, IF(C42&gt;=200,15,IF(C42&gt;=100,10,IF(C42&gt;=40,5,0)))+IF(D42&gt;=20,15,IF(D42&gt;=10,10,IF(D42&gt;=5,5,0)))+IF(E42&gt;=3,10,IF(E42&gt;=1,5,0))+IF(G42="Y",5,0)+IF(H42="Y",5,0))</f>
        <v/>
      </c>
      <c r="T42" s="3">
        <f>MIN(25, IF(F42="Y",10,0)+IF(I42="Y",15,0)+IF(J42="Y",15,0)+IF(K42="Y",10,0))</f>
        <v/>
      </c>
      <c r="U42" s="3">
        <f>MAX(IF(L42&gt;=70,15,IF(L42&gt;=50,10,IF(L42&gt;=20,5,0))),IF(M42&gt;=70,15,IF(M42&gt;=50,10,IF(M42&gt;=20,5,0))))</f>
        <v/>
      </c>
      <c r="V42" s="3">
        <f>MIN(15, IF(N42&gt;=3,10,IF(N42&gt;=2,5,0))+IF(O42="Y",10,0)+IF(P42="Y",5,0))</f>
        <v/>
      </c>
      <c r="W42" s="3">
        <f>IF(Q42="Y",10,0)</f>
        <v/>
      </c>
      <c r="X42" s="4">
        <f>S42+T42+U42+V42+W42</f>
        <v/>
      </c>
      <c r="Y42" s="3">
        <f>IF(R42="","",TODAY()-R42)</f>
        <v/>
      </c>
      <c r="Z42" s="5">
        <f>IF(Y42="","",IF(Y42&lt;=90,1,IF(Y42&lt;=120,0.7,IF(Y42&lt;=150,0.4,IF(Y42&lt;=200,0.1,0)))))</f>
        <v/>
      </c>
      <c r="AA42" s="6">
        <f>IF(X42="","",ROUND(X42*Z42,0))</f>
        <v/>
      </c>
      <c r="AB42" s="3">
        <f>IF(AA42="","",IF(AA42&gt;=70,"SQA",IF(AA42&gt;=50,"XQA",IF(AA42&gt;=25,"Consideration",IF(AA42&gt;=10,"Awareness","Identified")))))</f>
        <v/>
      </c>
    </row>
    <row r="43">
      <c r="S43" s="3">
        <f>MIN(30, IF(C43&gt;=200,15,IF(C43&gt;=100,10,IF(C43&gt;=40,5,0)))+IF(D43&gt;=20,15,IF(D43&gt;=10,10,IF(D43&gt;=5,5,0)))+IF(E43&gt;=3,10,IF(E43&gt;=1,5,0))+IF(G43="Y",5,0)+IF(H43="Y",5,0))</f>
        <v/>
      </c>
      <c r="T43" s="3">
        <f>MIN(25, IF(F43="Y",10,0)+IF(I43="Y",15,0)+IF(J43="Y",15,0)+IF(K43="Y",10,0))</f>
        <v/>
      </c>
      <c r="U43" s="3">
        <f>MAX(IF(L43&gt;=70,15,IF(L43&gt;=50,10,IF(L43&gt;=20,5,0))),IF(M43&gt;=70,15,IF(M43&gt;=50,10,IF(M43&gt;=20,5,0))))</f>
        <v/>
      </c>
      <c r="V43" s="3">
        <f>MIN(15, IF(N43&gt;=3,10,IF(N43&gt;=2,5,0))+IF(O43="Y",10,0)+IF(P43="Y",5,0))</f>
        <v/>
      </c>
      <c r="W43" s="3">
        <f>IF(Q43="Y",10,0)</f>
        <v/>
      </c>
      <c r="X43" s="4">
        <f>S43+T43+U43+V43+W43</f>
        <v/>
      </c>
      <c r="Y43" s="3">
        <f>IF(R43="","",TODAY()-R43)</f>
        <v/>
      </c>
      <c r="Z43" s="5">
        <f>IF(Y43="","",IF(Y43&lt;=90,1,IF(Y43&lt;=120,0.7,IF(Y43&lt;=150,0.4,IF(Y43&lt;=200,0.1,0)))))</f>
        <v/>
      </c>
      <c r="AA43" s="6">
        <f>IF(X43="","",ROUND(X43*Z43,0))</f>
        <v/>
      </c>
      <c r="AB43" s="3">
        <f>IF(AA43="","",IF(AA43&gt;=70,"SQA",IF(AA43&gt;=50,"XQA",IF(AA43&gt;=25,"Consideration",IF(AA43&gt;=10,"Awareness","Identified")))))</f>
        <v/>
      </c>
    </row>
    <row r="44">
      <c r="S44" s="3">
        <f>MIN(30, IF(C44&gt;=200,15,IF(C44&gt;=100,10,IF(C44&gt;=40,5,0)))+IF(D44&gt;=20,15,IF(D44&gt;=10,10,IF(D44&gt;=5,5,0)))+IF(E44&gt;=3,10,IF(E44&gt;=1,5,0))+IF(G44="Y",5,0)+IF(H44="Y",5,0))</f>
        <v/>
      </c>
      <c r="T44" s="3">
        <f>MIN(25, IF(F44="Y",10,0)+IF(I44="Y",15,0)+IF(J44="Y",15,0)+IF(K44="Y",10,0))</f>
        <v/>
      </c>
      <c r="U44" s="3">
        <f>MAX(IF(L44&gt;=70,15,IF(L44&gt;=50,10,IF(L44&gt;=20,5,0))),IF(M44&gt;=70,15,IF(M44&gt;=50,10,IF(M44&gt;=20,5,0))))</f>
        <v/>
      </c>
      <c r="V44" s="3">
        <f>MIN(15, IF(N44&gt;=3,10,IF(N44&gt;=2,5,0))+IF(O44="Y",10,0)+IF(P44="Y",5,0))</f>
        <v/>
      </c>
      <c r="W44" s="3">
        <f>IF(Q44="Y",10,0)</f>
        <v/>
      </c>
      <c r="X44" s="4">
        <f>S44+T44+U44+V44+W44</f>
        <v/>
      </c>
      <c r="Y44" s="3">
        <f>IF(R44="","",TODAY()-R44)</f>
        <v/>
      </c>
      <c r="Z44" s="5">
        <f>IF(Y44="","",IF(Y44&lt;=90,1,IF(Y44&lt;=120,0.7,IF(Y44&lt;=150,0.4,IF(Y44&lt;=200,0.1,0)))))</f>
        <v/>
      </c>
      <c r="AA44" s="6">
        <f>IF(X44="","",ROUND(X44*Z44,0))</f>
        <v/>
      </c>
      <c r="AB44" s="3">
        <f>IF(AA44="","",IF(AA44&gt;=70,"SQA",IF(AA44&gt;=50,"XQA",IF(AA44&gt;=25,"Consideration",IF(AA44&gt;=10,"Awareness","Identified")))))</f>
        <v/>
      </c>
    </row>
    <row r="45">
      <c r="S45" s="3">
        <f>MIN(30, IF(C45&gt;=200,15,IF(C45&gt;=100,10,IF(C45&gt;=40,5,0)))+IF(D45&gt;=20,15,IF(D45&gt;=10,10,IF(D45&gt;=5,5,0)))+IF(E45&gt;=3,10,IF(E45&gt;=1,5,0))+IF(G45="Y",5,0)+IF(H45="Y",5,0))</f>
        <v/>
      </c>
      <c r="T45" s="3">
        <f>MIN(25, IF(F45="Y",10,0)+IF(I45="Y",15,0)+IF(J45="Y",15,0)+IF(K45="Y",10,0))</f>
        <v/>
      </c>
      <c r="U45" s="3">
        <f>MAX(IF(L45&gt;=70,15,IF(L45&gt;=50,10,IF(L45&gt;=20,5,0))),IF(M45&gt;=70,15,IF(M45&gt;=50,10,IF(M45&gt;=20,5,0))))</f>
        <v/>
      </c>
      <c r="V45" s="3">
        <f>MIN(15, IF(N45&gt;=3,10,IF(N45&gt;=2,5,0))+IF(O45="Y",10,0)+IF(P45="Y",5,0))</f>
        <v/>
      </c>
      <c r="W45" s="3">
        <f>IF(Q45="Y",10,0)</f>
        <v/>
      </c>
      <c r="X45" s="4">
        <f>S45+T45+U45+V45+W45</f>
        <v/>
      </c>
      <c r="Y45" s="3">
        <f>IF(R45="","",TODAY()-R45)</f>
        <v/>
      </c>
      <c r="Z45" s="5">
        <f>IF(Y45="","",IF(Y45&lt;=90,1,IF(Y45&lt;=120,0.7,IF(Y45&lt;=150,0.4,IF(Y45&lt;=200,0.1,0)))))</f>
        <v/>
      </c>
      <c r="AA45" s="6">
        <f>IF(X45="","",ROUND(X45*Z45,0))</f>
        <v/>
      </c>
      <c r="AB45" s="3">
        <f>IF(AA45="","",IF(AA45&gt;=70,"SQA",IF(AA45&gt;=50,"XQA",IF(AA45&gt;=25,"Consideration",IF(AA45&gt;=10,"Awareness","Identified")))))</f>
        <v/>
      </c>
    </row>
    <row r="46">
      <c r="S46" s="3">
        <f>MIN(30, IF(C46&gt;=200,15,IF(C46&gt;=100,10,IF(C46&gt;=40,5,0)))+IF(D46&gt;=20,15,IF(D46&gt;=10,10,IF(D46&gt;=5,5,0)))+IF(E46&gt;=3,10,IF(E46&gt;=1,5,0))+IF(G46="Y",5,0)+IF(H46="Y",5,0))</f>
        <v/>
      </c>
      <c r="T46" s="3">
        <f>MIN(25, IF(F46="Y",10,0)+IF(I46="Y",15,0)+IF(J46="Y",15,0)+IF(K46="Y",10,0))</f>
        <v/>
      </c>
      <c r="U46" s="3">
        <f>MAX(IF(L46&gt;=70,15,IF(L46&gt;=50,10,IF(L46&gt;=20,5,0))),IF(M46&gt;=70,15,IF(M46&gt;=50,10,IF(M46&gt;=20,5,0))))</f>
        <v/>
      </c>
      <c r="V46" s="3">
        <f>MIN(15, IF(N46&gt;=3,10,IF(N46&gt;=2,5,0))+IF(O46="Y",10,0)+IF(P46="Y",5,0))</f>
        <v/>
      </c>
      <c r="W46" s="3">
        <f>IF(Q46="Y",10,0)</f>
        <v/>
      </c>
      <c r="X46" s="4">
        <f>S46+T46+U46+V46+W46</f>
        <v/>
      </c>
      <c r="Y46" s="3">
        <f>IF(R46="","",TODAY()-R46)</f>
        <v/>
      </c>
      <c r="Z46" s="5">
        <f>IF(Y46="","",IF(Y46&lt;=90,1,IF(Y46&lt;=120,0.7,IF(Y46&lt;=150,0.4,IF(Y46&lt;=200,0.1,0)))))</f>
        <v/>
      </c>
      <c r="AA46" s="6">
        <f>IF(X46="","",ROUND(X46*Z46,0))</f>
        <v/>
      </c>
      <c r="AB46" s="3">
        <f>IF(AA46="","",IF(AA46&gt;=70,"SQA",IF(AA46&gt;=50,"XQA",IF(AA46&gt;=25,"Consideration",IF(AA46&gt;=10,"Awareness","Identified")))))</f>
        <v/>
      </c>
    </row>
    <row r="47">
      <c r="S47" s="3">
        <f>MIN(30, IF(C47&gt;=200,15,IF(C47&gt;=100,10,IF(C47&gt;=40,5,0)))+IF(D47&gt;=20,15,IF(D47&gt;=10,10,IF(D47&gt;=5,5,0)))+IF(E47&gt;=3,10,IF(E47&gt;=1,5,0))+IF(G47="Y",5,0)+IF(H47="Y",5,0))</f>
        <v/>
      </c>
      <c r="T47" s="3">
        <f>MIN(25, IF(F47="Y",10,0)+IF(I47="Y",15,0)+IF(J47="Y",15,0)+IF(K47="Y",10,0))</f>
        <v/>
      </c>
      <c r="U47" s="3">
        <f>MAX(IF(L47&gt;=70,15,IF(L47&gt;=50,10,IF(L47&gt;=20,5,0))),IF(M47&gt;=70,15,IF(M47&gt;=50,10,IF(M47&gt;=20,5,0))))</f>
        <v/>
      </c>
      <c r="V47" s="3">
        <f>MIN(15, IF(N47&gt;=3,10,IF(N47&gt;=2,5,0))+IF(O47="Y",10,0)+IF(P47="Y",5,0))</f>
        <v/>
      </c>
      <c r="W47" s="3">
        <f>IF(Q47="Y",10,0)</f>
        <v/>
      </c>
      <c r="X47" s="4">
        <f>S47+T47+U47+V47+W47</f>
        <v/>
      </c>
      <c r="Y47" s="3">
        <f>IF(R47="","",TODAY()-R47)</f>
        <v/>
      </c>
      <c r="Z47" s="5">
        <f>IF(Y47="","",IF(Y47&lt;=90,1,IF(Y47&lt;=120,0.7,IF(Y47&lt;=150,0.4,IF(Y47&lt;=200,0.1,0)))))</f>
        <v/>
      </c>
      <c r="AA47" s="6">
        <f>IF(X47="","",ROUND(X47*Z47,0))</f>
        <v/>
      </c>
      <c r="AB47" s="3">
        <f>IF(AA47="","",IF(AA47&gt;=70,"SQA",IF(AA47&gt;=50,"XQA",IF(AA47&gt;=25,"Consideration",IF(AA47&gt;=10,"Awareness","Identified")))))</f>
        <v/>
      </c>
    </row>
    <row r="48">
      <c r="S48" s="3">
        <f>MIN(30, IF(C48&gt;=200,15,IF(C48&gt;=100,10,IF(C48&gt;=40,5,0)))+IF(D48&gt;=20,15,IF(D48&gt;=10,10,IF(D48&gt;=5,5,0)))+IF(E48&gt;=3,10,IF(E48&gt;=1,5,0))+IF(G48="Y",5,0)+IF(H48="Y",5,0))</f>
        <v/>
      </c>
      <c r="T48" s="3">
        <f>MIN(25, IF(F48="Y",10,0)+IF(I48="Y",15,0)+IF(J48="Y",15,0)+IF(K48="Y",10,0))</f>
        <v/>
      </c>
      <c r="U48" s="3">
        <f>MAX(IF(L48&gt;=70,15,IF(L48&gt;=50,10,IF(L48&gt;=20,5,0))),IF(M48&gt;=70,15,IF(M48&gt;=50,10,IF(M48&gt;=20,5,0))))</f>
        <v/>
      </c>
      <c r="V48" s="3">
        <f>MIN(15, IF(N48&gt;=3,10,IF(N48&gt;=2,5,0))+IF(O48="Y",10,0)+IF(P48="Y",5,0))</f>
        <v/>
      </c>
      <c r="W48" s="3">
        <f>IF(Q48="Y",10,0)</f>
        <v/>
      </c>
      <c r="X48" s="4">
        <f>S48+T48+U48+V48+W48</f>
        <v/>
      </c>
      <c r="Y48" s="3">
        <f>IF(R48="","",TODAY()-R48)</f>
        <v/>
      </c>
      <c r="Z48" s="5">
        <f>IF(Y48="","",IF(Y48&lt;=90,1,IF(Y48&lt;=120,0.7,IF(Y48&lt;=150,0.4,IF(Y48&lt;=200,0.1,0)))))</f>
        <v/>
      </c>
      <c r="AA48" s="6">
        <f>IF(X48="","",ROUND(X48*Z48,0))</f>
        <v/>
      </c>
      <c r="AB48" s="3">
        <f>IF(AA48="","",IF(AA48&gt;=70,"SQA",IF(AA48&gt;=50,"XQA",IF(AA48&gt;=25,"Consideration",IF(AA48&gt;=10,"Awareness","Identified")))))</f>
        <v/>
      </c>
    </row>
    <row r="49">
      <c r="S49" s="3">
        <f>MIN(30, IF(C49&gt;=200,15,IF(C49&gt;=100,10,IF(C49&gt;=40,5,0)))+IF(D49&gt;=20,15,IF(D49&gt;=10,10,IF(D49&gt;=5,5,0)))+IF(E49&gt;=3,10,IF(E49&gt;=1,5,0))+IF(G49="Y",5,0)+IF(H49="Y",5,0))</f>
        <v/>
      </c>
      <c r="T49" s="3">
        <f>MIN(25, IF(F49="Y",10,0)+IF(I49="Y",15,0)+IF(J49="Y",15,0)+IF(K49="Y",10,0))</f>
        <v/>
      </c>
      <c r="U49" s="3">
        <f>MAX(IF(L49&gt;=70,15,IF(L49&gt;=50,10,IF(L49&gt;=20,5,0))),IF(M49&gt;=70,15,IF(M49&gt;=50,10,IF(M49&gt;=20,5,0))))</f>
        <v/>
      </c>
      <c r="V49" s="3">
        <f>MIN(15, IF(N49&gt;=3,10,IF(N49&gt;=2,5,0))+IF(O49="Y",10,0)+IF(P49="Y",5,0))</f>
        <v/>
      </c>
      <c r="W49" s="3">
        <f>IF(Q49="Y",10,0)</f>
        <v/>
      </c>
      <c r="X49" s="4">
        <f>S49+T49+U49+V49+W49</f>
        <v/>
      </c>
      <c r="Y49" s="3">
        <f>IF(R49="","",TODAY()-R49)</f>
        <v/>
      </c>
      <c r="Z49" s="5">
        <f>IF(Y49="","",IF(Y49&lt;=90,1,IF(Y49&lt;=120,0.7,IF(Y49&lt;=150,0.4,IF(Y49&lt;=200,0.1,0)))))</f>
        <v/>
      </c>
      <c r="AA49" s="6">
        <f>IF(X49="","",ROUND(X49*Z49,0))</f>
        <v/>
      </c>
      <c r="AB49" s="3">
        <f>IF(AA49="","",IF(AA49&gt;=70,"SQA",IF(AA49&gt;=50,"XQA",IF(AA49&gt;=25,"Consideration",IF(AA49&gt;=10,"Awareness","Identified")))))</f>
        <v/>
      </c>
    </row>
    <row r="50">
      <c r="S50" s="3">
        <f>MIN(30, IF(C50&gt;=200,15,IF(C50&gt;=100,10,IF(C50&gt;=40,5,0)))+IF(D50&gt;=20,15,IF(D50&gt;=10,10,IF(D50&gt;=5,5,0)))+IF(E50&gt;=3,10,IF(E50&gt;=1,5,0))+IF(G50="Y",5,0)+IF(H50="Y",5,0))</f>
        <v/>
      </c>
      <c r="T50" s="3">
        <f>MIN(25, IF(F50="Y",10,0)+IF(I50="Y",15,0)+IF(J50="Y",15,0)+IF(K50="Y",10,0))</f>
        <v/>
      </c>
      <c r="U50" s="3">
        <f>MAX(IF(L50&gt;=70,15,IF(L50&gt;=50,10,IF(L50&gt;=20,5,0))),IF(M50&gt;=70,15,IF(M50&gt;=50,10,IF(M50&gt;=20,5,0))))</f>
        <v/>
      </c>
      <c r="V50" s="3">
        <f>MIN(15, IF(N50&gt;=3,10,IF(N50&gt;=2,5,0))+IF(O50="Y",10,0)+IF(P50="Y",5,0))</f>
        <v/>
      </c>
      <c r="W50" s="3">
        <f>IF(Q50="Y",10,0)</f>
        <v/>
      </c>
      <c r="X50" s="4">
        <f>S50+T50+U50+V50+W50</f>
        <v/>
      </c>
      <c r="Y50" s="3">
        <f>IF(R50="","",TODAY()-R50)</f>
        <v/>
      </c>
      <c r="Z50" s="5">
        <f>IF(Y50="","",IF(Y50&lt;=90,1,IF(Y50&lt;=120,0.7,IF(Y50&lt;=150,0.4,IF(Y50&lt;=200,0.1,0)))))</f>
        <v/>
      </c>
      <c r="AA50" s="6">
        <f>IF(X50="","",ROUND(X50*Z50,0))</f>
        <v/>
      </c>
      <c r="AB50" s="3">
        <f>IF(AA50="","",IF(AA50&gt;=70,"SQA",IF(AA50&gt;=50,"XQA",IF(AA50&gt;=25,"Consideration",IF(AA50&gt;=10,"Awareness","Identified")))))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15" customWidth="1" min="1" max="1"/>
    <col width="22" customWidth="1" min="2" max="2"/>
    <col width="12" customWidth="1" min="3" max="3"/>
    <col width="10" customWidth="1" min="4" max="4"/>
    <col width="10" customWidth="1" min="5" max="5"/>
  </cols>
  <sheetData>
    <row r="1">
      <c r="A1" s="7" t="inlineStr">
        <is>
          <t>Account Scoring Model - Signal Categories &amp; Point Values</t>
        </is>
      </c>
    </row>
    <row r="3">
      <c r="A3" s="8" t="inlineStr">
        <is>
          <t>Category</t>
        </is>
      </c>
      <c r="B3" s="8" t="inlineStr">
        <is>
          <t>Signal</t>
        </is>
      </c>
      <c r="C3" s="8" t="inlineStr">
        <is>
          <t>Threshold</t>
        </is>
      </c>
      <c r="D3" s="8" t="inlineStr">
        <is>
          <t>Points</t>
        </is>
      </c>
      <c r="E3" s="8" t="inlineStr">
        <is>
          <t>Max</t>
        </is>
      </c>
    </row>
    <row r="4">
      <c r="A4" s="3" t="inlineStr">
        <is>
          <t>ENGAGEMENT</t>
        </is>
      </c>
      <c r="B4" s="3" t="inlineStr">
        <is>
          <t>LinkedIn Impressions</t>
        </is>
      </c>
      <c r="C4" s="3" t="inlineStr">
        <is>
          <t>200+</t>
        </is>
      </c>
      <c r="D4" s="3" t="inlineStr">
        <is>
          <t>15</t>
        </is>
      </c>
      <c r="E4" s="3" t="inlineStr"/>
    </row>
    <row r="5">
      <c r="A5" s="3" t="inlineStr"/>
      <c r="B5" s="3" t="inlineStr"/>
      <c r="C5" s="3" t="inlineStr">
        <is>
          <t>100+</t>
        </is>
      </c>
      <c r="D5" s="3" t="inlineStr">
        <is>
          <t>10</t>
        </is>
      </c>
      <c r="E5" s="3" t="inlineStr"/>
    </row>
    <row r="6">
      <c r="A6" s="3" t="inlineStr"/>
      <c r="B6" s="3" t="inlineStr"/>
      <c r="C6" s="3" t="inlineStr">
        <is>
          <t>40+</t>
        </is>
      </c>
      <c r="D6" s="3" t="inlineStr">
        <is>
          <t>5</t>
        </is>
      </c>
      <c r="E6" s="3" t="inlineStr"/>
    </row>
    <row r="7">
      <c r="A7" s="3" t="inlineStr"/>
      <c r="B7" s="3" t="inlineStr">
        <is>
          <t>LinkedIn Clicks</t>
        </is>
      </c>
      <c r="C7" s="3" t="inlineStr">
        <is>
          <t>20+</t>
        </is>
      </c>
      <c r="D7" s="3" t="inlineStr">
        <is>
          <t>15</t>
        </is>
      </c>
      <c r="E7" s="3" t="inlineStr"/>
    </row>
    <row r="8">
      <c r="A8" s="3" t="inlineStr"/>
      <c r="B8" s="3" t="inlineStr"/>
      <c r="C8" s="3" t="inlineStr">
        <is>
          <t>10+</t>
        </is>
      </c>
      <c r="D8" s="3" t="inlineStr">
        <is>
          <t>10</t>
        </is>
      </c>
      <c r="E8" s="3" t="inlineStr"/>
    </row>
    <row r="9">
      <c r="A9" s="3" t="inlineStr"/>
      <c r="B9" s="3" t="inlineStr"/>
      <c r="C9" s="3" t="inlineStr">
        <is>
          <t>5+</t>
        </is>
      </c>
      <c r="D9" s="3" t="inlineStr">
        <is>
          <t>5</t>
        </is>
      </c>
      <c r="E9" s="3" t="inlineStr"/>
    </row>
    <row r="10">
      <c r="A10" s="3" t="inlineStr"/>
      <c r="B10" s="3" t="inlineStr">
        <is>
          <t>Website Visits</t>
        </is>
      </c>
      <c r="C10" s="3" t="inlineStr">
        <is>
          <t>3+</t>
        </is>
      </c>
      <c r="D10" s="3" t="inlineStr">
        <is>
          <t>10</t>
        </is>
      </c>
      <c r="E10" s="3" t="inlineStr"/>
    </row>
    <row r="11">
      <c r="A11" s="3" t="inlineStr"/>
      <c r="B11" s="3" t="inlineStr"/>
      <c r="C11" s="3" t="inlineStr">
        <is>
          <t>1+</t>
        </is>
      </c>
      <c r="D11" s="3" t="inlineStr">
        <is>
          <t>5</t>
        </is>
      </c>
      <c r="E11" s="3" t="inlineStr"/>
    </row>
    <row r="12">
      <c r="A12" s="3" t="inlineStr"/>
      <c r="B12" s="3" t="inlineStr">
        <is>
          <t>Email Opens</t>
        </is>
      </c>
      <c r="C12" s="3" t="inlineStr">
        <is>
          <t>Yes</t>
        </is>
      </c>
      <c r="D12" s="3" t="inlineStr">
        <is>
          <t>5</t>
        </is>
      </c>
      <c r="E12" s="3" t="inlineStr"/>
    </row>
    <row r="13">
      <c r="A13" s="3" t="inlineStr"/>
      <c r="B13" s="3" t="inlineStr">
        <is>
          <t>Email Clicks</t>
        </is>
      </c>
      <c r="C13" s="3" t="inlineStr">
        <is>
          <t>Yes</t>
        </is>
      </c>
      <c r="D13" s="3" t="inlineStr">
        <is>
          <t>5</t>
        </is>
      </c>
      <c r="E13" s="3" t="inlineStr"/>
    </row>
    <row r="14">
      <c r="A14" s="6" t="inlineStr">
        <is>
          <t>CATEGORY MAX</t>
        </is>
      </c>
      <c r="B14" s="6" t="inlineStr"/>
      <c r="C14" s="6" t="inlineStr"/>
      <c r="D14" s="6" t="inlineStr"/>
      <c r="E14" s="6" t="inlineStr">
        <is>
          <t>30</t>
        </is>
      </c>
    </row>
    <row r="15">
      <c r="A15" s="3" t="inlineStr"/>
      <c r="B15" s="3" t="inlineStr"/>
      <c r="C15" s="3" t="inlineStr"/>
      <c r="D15" s="3" t="inlineStr"/>
      <c r="E15" s="3" t="inlineStr"/>
    </row>
    <row r="16">
      <c r="A16" s="3" t="inlineStr">
        <is>
          <t>HIGH INTENT</t>
        </is>
      </c>
      <c r="B16" s="3" t="inlineStr">
        <is>
          <t>High Intent Page Visit</t>
        </is>
      </c>
      <c r="C16" s="3" t="inlineStr">
        <is>
          <t>Yes</t>
        </is>
      </c>
      <c r="D16" s="3" t="inlineStr">
        <is>
          <t>10</t>
        </is>
      </c>
      <c r="E16" s="3" t="inlineStr"/>
    </row>
    <row r="17">
      <c r="A17" s="3" t="inlineStr"/>
      <c r="B17" s="3" t="inlineStr">
        <is>
          <t>Pricing Page</t>
        </is>
      </c>
      <c r="C17" s="3" t="inlineStr">
        <is>
          <t>Yes</t>
        </is>
      </c>
      <c r="D17" s="3" t="inlineStr">
        <is>
          <t>15</t>
        </is>
      </c>
      <c r="E17" s="3" t="inlineStr"/>
    </row>
    <row r="18">
      <c r="A18" s="3" t="inlineStr"/>
      <c r="B18" s="3" t="inlineStr">
        <is>
          <t>Demo Page</t>
        </is>
      </c>
      <c r="C18" s="3" t="inlineStr">
        <is>
          <t>Yes</t>
        </is>
      </c>
      <c r="D18" s="3" t="inlineStr">
        <is>
          <t>15</t>
        </is>
      </c>
      <c r="E18" s="3" t="inlineStr"/>
    </row>
    <row r="19">
      <c r="A19" s="3" t="inlineStr"/>
      <c r="B19" s="3" t="inlineStr">
        <is>
          <t>Product Tour Started</t>
        </is>
      </c>
      <c r="C19" s="3" t="inlineStr">
        <is>
          <t>Yes</t>
        </is>
      </c>
      <c r="D19" s="3" t="inlineStr">
        <is>
          <t>10</t>
        </is>
      </c>
      <c r="E19" s="3" t="inlineStr"/>
    </row>
    <row r="20">
      <c r="A20" s="6" t="inlineStr">
        <is>
          <t>CATEGORY MAX</t>
        </is>
      </c>
      <c r="B20" s="6" t="inlineStr"/>
      <c r="C20" s="6" t="inlineStr"/>
      <c r="D20" s="6" t="inlineStr"/>
      <c r="E20" s="6" t="inlineStr">
        <is>
          <t>25</t>
        </is>
      </c>
    </row>
    <row r="21">
      <c r="A21" s="3" t="inlineStr"/>
      <c r="B21" s="3" t="inlineStr"/>
      <c r="C21" s="3" t="inlineStr"/>
      <c r="D21" s="3" t="inlineStr"/>
      <c r="E21" s="3" t="inlineStr"/>
    </row>
    <row r="22">
      <c r="A22" s="3" t="inlineStr">
        <is>
          <t>INTENT DATA</t>
        </is>
      </c>
      <c r="B22" s="3" t="inlineStr">
        <is>
          <t>HG Insights Score</t>
        </is>
      </c>
      <c r="C22" s="3" t="inlineStr">
        <is>
          <t>70+</t>
        </is>
      </c>
      <c r="D22" s="3" t="inlineStr">
        <is>
          <t>15</t>
        </is>
      </c>
      <c r="E22" s="3" t="inlineStr"/>
    </row>
    <row r="23">
      <c r="A23" s="3" t="inlineStr"/>
      <c r="B23" s="3" t="inlineStr"/>
      <c r="C23" s="3" t="inlineStr">
        <is>
          <t>50-69</t>
        </is>
      </c>
      <c r="D23" s="3" t="inlineStr">
        <is>
          <t>10</t>
        </is>
      </c>
      <c r="E23" s="3" t="inlineStr"/>
    </row>
    <row r="24">
      <c r="A24" s="3" t="inlineStr"/>
      <c r="B24" s="3" t="inlineStr"/>
      <c r="C24" s="3" t="inlineStr">
        <is>
          <t>20-49</t>
        </is>
      </c>
      <c r="D24" s="3" t="inlineStr">
        <is>
          <t>5</t>
        </is>
      </c>
      <c r="E24" s="3" t="inlineStr"/>
    </row>
    <row r="25">
      <c r="A25" s="3" t="inlineStr"/>
      <c r="B25" s="3" t="inlineStr">
        <is>
          <t>ZoomInfo Score</t>
        </is>
      </c>
      <c r="C25" s="3" t="inlineStr">
        <is>
          <t>70+</t>
        </is>
      </c>
      <c r="D25" s="3" t="inlineStr">
        <is>
          <t>15</t>
        </is>
      </c>
      <c r="E25" s="3" t="inlineStr"/>
    </row>
    <row r="26">
      <c r="A26" s="3" t="inlineStr"/>
      <c r="B26" s="3" t="inlineStr"/>
      <c r="C26" s="3" t="inlineStr">
        <is>
          <t>50-69</t>
        </is>
      </c>
      <c r="D26" s="3" t="inlineStr">
        <is>
          <t>10</t>
        </is>
      </c>
      <c r="E26" s="3" t="inlineStr"/>
    </row>
    <row r="27">
      <c r="A27" s="3" t="inlineStr"/>
      <c r="B27" s="3" t="inlineStr"/>
      <c r="C27" s="3" t="inlineStr">
        <is>
          <t>20-49</t>
        </is>
      </c>
      <c r="D27" s="3" t="inlineStr">
        <is>
          <t>5</t>
        </is>
      </c>
      <c r="E27" s="3" t="inlineStr"/>
    </row>
    <row r="28">
      <c r="A28" s="6" t="inlineStr">
        <is>
          <t>CATEGORY MAX</t>
        </is>
      </c>
      <c r="B28" s="6" t="inlineStr"/>
      <c r="C28" s="6" t="inlineStr"/>
      <c r="D28" s="6" t="inlineStr"/>
      <c r="E28" s="6" t="inlineStr">
        <is>
          <t>15</t>
        </is>
      </c>
    </row>
    <row r="29">
      <c r="A29" s="3" t="inlineStr"/>
      <c r="B29" s="3" t="inlineStr"/>
      <c r="C29" s="3" t="inlineStr"/>
      <c r="D29" s="3" t="inlineStr"/>
      <c r="E29" s="3" t="inlineStr"/>
    </row>
    <row r="30">
      <c r="A30" s="3" t="inlineStr">
        <is>
          <t>BUYING GROUP</t>
        </is>
      </c>
      <c r="B30" s="3" t="inlineStr">
        <is>
          <t>Contacts Engaged</t>
        </is>
      </c>
      <c r="C30" s="3" t="inlineStr">
        <is>
          <t>3+</t>
        </is>
      </c>
      <c r="D30" s="3" t="inlineStr">
        <is>
          <t>10</t>
        </is>
      </c>
      <c r="E30" s="3" t="inlineStr"/>
    </row>
    <row r="31">
      <c r="A31" s="3" t="inlineStr"/>
      <c r="B31" s="3" t="inlineStr"/>
      <c r="C31" s="3" t="inlineStr">
        <is>
          <t>2+</t>
        </is>
      </c>
      <c r="D31" s="3" t="inlineStr">
        <is>
          <t>5</t>
        </is>
      </c>
      <c r="E31" s="3" t="inlineStr"/>
    </row>
    <row r="32">
      <c r="A32" s="3" t="inlineStr"/>
      <c r="B32" s="3" t="inlineStr">
        <is>
          <t>Director+ Engaged</t>
        </is>
      </c>
      <c r="C32" s="3" t="inlineStr">
        <is>
          <t>Yes</t>
        </is>
      </c>
      <c r="D32" s="3" t="inlineStr">
        <is>
          <t>10</t>
        </is>
      </c>
      <c r="E32" s="3" t="inlineStr"/>
    </row>
    <row r="33">
      <c r="A33" s="3" t="inlineStr"/>
      <c r="B33" s="3" t="inlineStr">
        <is>
          <t>VP+ Engaged</t>
        </is>
      </c>
      <c r="C33" s="3" t="inlineStr">
        <is>
          <t>Yes</t>
        </is>
      </c>
      <c r="D33" s="3" t="inlineStr">
        <is>
          <t>5</t>
        </is>
      </c>
      <c r="E33" s="3" t="inlineStr"/>
    </row>
    <row r="34">
      <c r="A34" s="6" t="inlineStr">
        <is>
          <t>CATEGORY MAX</t>
        </is>
      </c>
      <c r="B34" s="6" t="inlineStr"/>
      <c r="C34" s="6" t="inlineStr"/>
      <c r="D34" s="6" t="inlineStr"/>
      <c r="E34" s="6" t="inlineStr">
        <is>
          <t>15</t>
        </is>
      </c>
    </row>
    <row r="35">
      <c r="A35" s="3" t="inlineStr"/>
      <c r="B35" s="3" t="inlineStr"/>
      <c r="C35" s="3" t="inlineStr"/>
      <c r="D35" s="3" t="inlineStr"/>
      <c r="E35" s="3" t="inlineStr"/>
    </row>
    <row r="36">
      <c r="A36" s="3" t="inlineStr">
        <is>
          <t>SALES READY</t>
        </is>
      </c>
      <c r="B36" s="3" t="inlineStr">
        <is>
          <t>Outbound Reply</t>
        </is>
      </c>
      <c r="C36" s="3" t="inlineStr">
        <is>
          <t>Yes</t>
        </is>
      </c>
      <c r="D36" s="3" t="inlineStr">
        <is>
          <t>10</t>
        </is>
      </c>
      <c r="E36" s="3" t="inlineStr"/>
    </row>
    <row r="37">
      <c r="A37" s="3" t="inlineStr"/>
      <c r="B37" s="3" t="inlineStr">
        <is>
          <t>Demo Requested</t>
        </is>
      </c>
      <c r="C37" s="3" t="inlineStr">
        <is>
          <t>Yes</t>
        </is>
      </c>
      <c r="D37" s="3" t="inlineStr">
        <is>
          <t>15</t>
        </is>
      </c>
      <c r="E37" s="3" t="inlineStr"/>
    </row>
    <row r="38">
      <c r="A38" s="6" t="inlineStr">
        <is>
          <t>CATEGORY MAX</t>
        </is>
      </c>
      <c r="B38" s="6" t="inlineStr"/>
      <c r="C38" s="6" t="inlineStr"/>
      <c r="D38" s="6" t="inlineStr"/>
      <c r="E38" s="6" t="inlineStr">
        <is>
          <t>15</t>
        </is>
      </c>
    </row>
    <row r="39">
      <c r="A39" s="3" t="inlineStr"/>
      <c r="B39" s="3" t="inlineStr"/>
      <c r="C39" s="3" t="inlineStr"/>
      <c r="D39" s="3" t="inlineStr"/>
      <c r="E39" s="3" t="inlineStr"/>
    </row>
    <row r="40">
      <c r="A40" s="6" t="inlineStr">
        <is>
          <t>TOTAL POSSIBLE</t>
        </is>
      </c>
      <c r="B40" s="6" t="inlineStr"/>
      <c r="C40" s="6" t="inlineStr"/>
      <c r="D40" s="6" t="inlineStr"/>
      <c r="E40" s="6" t="inlineStr">
        <is>
          <t>100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30" customWidth="1" min="3" max="3"/>
  </cols>
  <sheetData>
    <row r="1">
      <c r="A1" s="7" t="inlineStr">
        <is>
          <t>Score Decay - Recency Multiplier</t>
        </is>
      </c>
    </row>
    <row r="3">
      <c r="A3" s="8" t="inlineStr">
        <is>
          <t>Days Since Last Activity</t>
        </is>
      </c>
      <c r="B3" s="8" t="inlineStr">
        <is>
          <t>Score Retained</t>
        </is>
      </c>
      <c r="C3" s="8" t="inlineStr">
        <is>
          <t>Interpretation</t>
        </is>
      </c>
    </row>
    <row r="4">
      <c r="A4" s="3" t="inlineStr">
        <is>
          <t>0-90 days</t>
        </is>
      </c>
      <c r="B4" s="3" t="inlineStr">
        <is>
          <t>100%</t>
        </is>
      </c>
      <c r="C4" s="3" t="inlineStr">
        <is>
          <t>Full score - recent engagement</t>
        </is>
      </c>
    </row>
    <row r="5">
      <c r="A5" s="3" t="inlineStr">
        <is>
          <t>91-120 days</t>
        </is>
      </c>
      <c r="B5" s="3" t="inlineStr">
        <is>
          <t>70%</t>
        </is>
      </c>
      <c r="C5" s="3" t="inlineStr">
        <is>
          <t>Score reduced by 30%</t>
        </is>
      </c>
    </row>
    <row r="6">
      <c r="A6" s="3" t="inlineStr">
        <is>
          <t>121-150 days</t>
        </is>
      </c>
      <c r="B6" s="3" t="inlineStr">
        <is>
          <t>40%</t>
        </is>
      </c>
      <c r="C6" s="3" t="inlineStr">
        <is>
          <t>Score reduced by 60%</t>
        </is>
      </c>
    </row>
    <row r="7">
      <c r="A7" s="3" t="inlineStr">
        <is>
          <t>151-200 days</t>
        </is>
      </c>
      <c r="B7" s="3" t="inlineStr">
        <is>
          <t>10%</t>
        </is>
      </c>
      <c r="C7" s="3" t="inlineStr">
        <is>
          <t>Minimal score retained</t>
        </is>
      </c>
    </row>
    <row r="8">
      <c r="A8" s="3" t="inlineStr">
        <is>
          <t>201+ days</t>
        </is>
      </c>
      <c r="B8" s="3" t="inlineStr">
        <is>
          <t>0%</t>
        </is>
      </c>
      <c r="C8" s="3" t="inlineStr">
        <is>
          <t>Score reset - no recent activity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5" customWidth="1" min="3" max="3"/>
    <col width="18" customWidth="1" min="4" max="4"/>
  </cols>
  <sheetData>
    <row r="1">
      <c r="A1" s="7" t="inlineStr">
        <is>
          <t>Score to Lifecycle Stage Mapping</t>
        </is>
      </c>
    </row>
    <row r="3">
      <c r="A3" s="8" t="inlineStr">
        <is>
          <t>Score Range</t>
        </is>
      </c>
      <c r="B3" s="8" t="inlineStr">
        <is>
          <t>Stage</t>
        </is>
      </c>
      <c r="C3" s="8" t="inlineStr">
        <is>
          <t>Definition</t>
        </is>
      </c>
      <c r="D3" s="8" t="inlineStr">
        <is>
          <t>Owner</t>
        </is>
      </c>
    </row>
    <row r="4">
      <c r="A4" s="3" t="inlineStr">
        <is>
          <t>0-9</t>
        </is>
      </c>
      <c r="B4" s="3" t="inlineStr">
        <is>
          <t>Identified</t>
        </is>
      </c>
      <c r="C4" s="3" t="inlineStr">
        <is>
          <t>On target list, no engagement</t>
        </is>
      </c>
      <c r="D4" s="3" t="inlineStr">
        <is>
          <t>Marketing</t>
        </is>
      </c>
    </row>
    <row r="5">
      <c r="A5" s="3" t="inlineStr">
        <is>
          <t>10-24</t>
        </is>
      </c>
      <c r="B5" s="3" t="inlineStr">
        <is>
          <t>Awareness</t>
        </is>
      </c>
      <c r="C5" s="3" t="inlineStr">
        <is>
          <t>Basic signals (impressions, opens)</t>
        </is>
      </c>
      <c r="D5" s="3" t="inlineStr">
        <is>
          <t>Marketing</t>
        </is>
      </c>
    </row>
    <row r="6">
      <c r="A6" s="3" t="inlineStr">
        <is>
          <t>25-49</t>
        </is>
      </c>
      <c r="B6" s="3" t="inlineStr">
        <is>
          <t>Consideration</t>
        </is>
      </c>
      <c r="C6" s="3" t="inlineStr">
        <is>
          <t>Multi-channel engagement</t>
        </is>
      </c>
      <c r="D6" s="3" t="inlineStr">
        <is>
          <t>Marketing + BDR</t>
        </is>
      </c>
    </row>
    <row r="7">
      <c r="A7" s="3" t="inlineStr">
        <is>
          <t>50-69</t>
        </is>
      </c>
      <c r="B7" s="3" t="inlineStr">
        <is>
          <t>XQA</t>
        </is>
      </c>
      <c r="C7" s="3" t="inlineStr">
        <is>
          <t>Buying signals, multi-threaded</t>
        </is>
      </c>
      <c r="D7" s="3" t="inlineStr">
        <is>
          <t>BDR + AE</t>
        </is>
      </c>
    </row>
    <row r="8">
      <c r="A8" s="3" t="inlineStr">
        <is>
          <t>70+</t>
        </is>
      </c>
      <c r="B8" s="3" t="inlineStr">
        <is>
          <t>SQA</t>
        </is>
      </c>
      <c r="C8" s="3" t="inlineStr">
        <is>
          <t>Active opportunity ready</t>
        </is>
      </c>
      <c r="D8" s="3" t="inlineStr">
        <is>
          <t>AE</t>
        </is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9" t="inlineStr">
        <is>
          <t>42 AGENCY ACCOUNT SCORING TEMPLATE</t>
        </is>
      </c>
    </row>
    <row r="2">
      <c r="A2" t="inlineStr"/>
    </row>
    <row r="3">
      <c r="A3" s="9" t="inlineStr">
        <is>
          <t>HOW TO USE THIS TEMPLATE:</t>
        </is>
      </c>
    </row>
    <row r="4">
      <c r="A4" t="inlineStr"/>
    </row>
    <row r="5">
      <c r="A5" t="inlineStr">
        <is>
          <t>1. Go to the 'Account Scorer' tab</t>
        </is>
      </c>
    </row>
    <row r="6">
      <c r="A6" t="inlineStr">
        <is>
          <t>2. Replace the example accounts with your target accounts</t>
        </is>
      </c>
    </row>
    <row r="7">
      <c r="A7" t="inlineStr">
        <is>
          <t>3. Fill in signal data for each account:</t>
        </is>
      </c>
    </row>
    <row r="8">
      <c r="A8" t="inlineStr">
        <is>
          <t xml:space="preserve">   - Numbers for LinkedIn impressions, clicks, website visits, intent scores</t>
        </is>
      </c>
    </row>
    <row r="9">
      <c r="A9" t="inlineStr">
        <is>
          <t xml:space="preserve">   - 'Y' or 'N' for yes/no fields (High Intent Page, Email Opens, etc.)</t>
        </is>
      </c>
    </row>
    <row r="10">
      <c r="A10" t="inlineStr">
        <is>
          <t xml:space="preserve">   - Date format YYYY-MM-DD for Last Activity Date</t>
        </is>
      </c>
    </row>
    <row r="11">
      <c r="A11" t="inlineStr"/>
    </row>
    <row r="12">
      <c r="A12" t="inlineStr">
        <is>
          <t>4. Scores calculate automatically:</t>
        </is>
      </c>
    </row>
    <row r="13">
      <c r="A13" t="inlineStr">
        <is>
          <t xml:space="preserve">   - RAW SCORE = sum of all category scores</t>
        </is>
      </c>
    </row>
    <row r="14">
      <c r="A14" t="inlineStr">
        <is>
          <t xml:space="preserve">   - FINAL SCORE = RAW SCORE × Decay Multiplier (based on recency)</t>
        </is>
      </c>
    </row>
    <row r="15">
      <c r="A15" t="inlineStr">
        <is>
          <t xml:space="preserve">   - STAGE = assigned based on FINAL SCORE thresholds</t>
        </is>
      </c>
    </row>
    <row r="16">
      <c r="A16" t="inlineStr"/>
    </row>
    <row r="17">
      <c r="A17" t="inlineStr">
        <is>
          <t>5. Sort by FINAL SCORE (descending) to prioritize accounts</t>
        </is>
      </c>
    </row>
    <row r="18">
      <c r="A18" t="inlineStr"/>
    </row>
    <row r="19">
      <c r="A19" s="9" t="inlineStr">
        <is>
          <t>SIGNAL SOURCES:</t>
        </is>
      </c>
    </row>
    <row r="20">
      <c r="A20" t="inlineStr"/>
    </row>
    <row r="21">
      <c r="A21" t="inlineStr">
        <is>
          <t>- LinkedIn Impressions/Clicks: Campaign Manager → Companies Report</t>
        </is>
      </c>
    </row>
    <row r="22">
      <c r="A22" t="inlineStr">
        <is>
          <t>- Website Visits: HubSpot, GA4, or Clearbit Reveal</t>
        </is>
      </c>
    </row>
    <row r="23">
      <c r="A23" t="inlineStr">
        <is>
          <t>- Email Opens/Clicks: HubSpot or your email platform</t>
        </is>
      </c>
    </row>
    <row r="24">
      <c r="A24" t="inlineStr">
        <is>
          <t>- High Intent Pages: Filter by pricing, demo, product tour pages</t>
        </is>
      </c>
    </row>
    <row r="25">
      <c r="A25" t="inlineStr">
        <is>
          <t>- Intent Scores: HG Insights, ZoomInfo, Bombora</t>
        </is>
      </c>
    </row>
    <row r="26">
      <c r="A26" t="inlineStr">
        <is>
          <t>- Contacts Engaged: Count contacts per account in CRM</t>
        </is>
      </c>
    </row>
    <row r="27">
      <c r="A27" t="inlineStr">
        <is>
          <t>- Outbound Reply: Track in Outreach, Salesloft, or CRM</t>
        </is>
      </c>
    </row>
    <row r="28">
      <c r="A28" t="inlineStr"/>
    </row>
    <row r="29">
      <c r="A29" s="9" t="inlineStr">
        <is>
          <t>STAGE ACTIONS:</t>
        </is>
      </c>
    </row>
    <row r="30">
      <c r="A30" t="inlineStr"/>
    </row>
    <row r="31">
      <c r="A31" t="inlineStr">
        <is>
          <t>- Identified (0-9): Marketing nurture only</t>
        </is>
      </c>
    </row>
    <row r="32">
      <c r="A32" t="inlineStr">
        <is>
          <t>- Awareness (10-24): Continue marketing, BDR can engage on LinkedIn</t>
        </is>
      </c>
    </row>
    <row r="33">
      <c r="A33" t="inlineStr">
        <is>
          <t>- Consideration (25-49): BDR outreach, personalized content</t>
        </is>
      </c>
    </row>
    <row r="34">
      <c r="A34" t="inlineStr">
        <is>
          <t>- XQA (50-69): Priority BDR outreach, AE involvement</t>
        </is>
      </c>
    </row>
    <row r="35">
      <c r="A35" t="inlineStr">
        <is>
          <t>- SQA (70+): Hot account, immediate AE action</t>
        </is>
      </c>
    </row>
    <row r="36">
      <c r="A36" t="inlineStr"/>
    </row>
    <row r="37">
      <c r="A37" t="inlineStr">
        <is>
          <t>---</t>
        </is>
      </c>
    </row>
    <row r="38">
      <c r="A38" t="inlineStr">
        <is>
          <t>Built by 42 Agency | 42agency.com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2026-02-16T01:50:58Z</dcterms:created>
  <dcterms:modified xsi:type="dcterms:W3CDTF">2026-02-16T01:50:58Z</dcterms:modified>
</cp:coreProperties>
</file>